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0" windowWidth="9420" windowHeight="4245" activeTab="0"/>
  </bookViews>
  <sheets>
    <sheet name="Summary" sheetId="1" r:id="rId1"/>
    <sheet name="Consol_PL" sheetId="2" r:id="rId2"/>
    <sheet name="Consol_BS" sheetId="3" r:id="rId3"/>
    <sheet name="Consol_EQ" sheetId="4" r:id="rId4"/>
    <sheet name="Consol_CF" sheetId="5" r:id="rId5"/>
  </sheets>
  <externalReferences>
    <externalReference r:id="rId8"/>
  </externalReferences>
  <definedNames>
    <definedName name="_xlnm.Print_Area" localSheetId="2">'Consol_BS'!$A$1:$D$57</definedName>
    <definedName name="_xlnm.Print_Area" localSheetId="4">'Consol_CF'!$A$1:$F$60</definedName>
    <definedName name="_xlnm.Print_Area" localSheetId="3">'Consol_EQ'!$A$1:$H$40</definedName>
    <definedName name="_xlnm.Print_Area" localSheetId="1">'Consol_PL'!$A$1:$I$56</definedName>
    <definedName name="_xlnm.Print_Area" localSheetId="0">'Summary'!$A$1:$J$47</definedName>
  </definedNames>
  <calcPr fullCalcOnLoad="1"/>
</workbook>
</file>

<file path=xl/sharedStrings.xml><?xml version="1.0" encoding="utf-8"?>
<sst xmlns="http://schemas.openxmlformats.org/spreadsheetml/2006/main" count="227" uniqueCount="162">
  <si>
    <t>(Company No.: 577765-U)</t>
  </si>
  <si>
    <t>Cash and cash equivalents at beginning of year</t>
  </si>
  <si>
    <t>Loss for the period</t>
  </si>
  <si>
    <t>CASH FLOWS FROM OPERATING ACTIVITIES</t>
  </si>
  <si>
    <t>Interest income</t>
  </si>
  <si>
    <t>Changes in working capital</t>
  </si>
  <si>
    <t>CASH FLOWS FROM INVESTING ACTIVITIES</t>
  </si>
  <si>
    <t>Purchase of property, plant and equipment</t>
  </si>
  <si>
    <t>Interest received</t>
  </si>
  <si>
    <t>CASH FLOWS FROM FINANCING ACTIVITIES</t>
  </si>
  <si>
    <t>Cash and cash equivalents comprise :</t>
  </si>
  <si>
    <t>Non-Distributable</t>
  </si>
  <si>
    <t>Distributable</t>
  </si>
  <si>
    <t>TOTAL</t>
  </si>
  <si>
    <t>PART A3 : ADDITIONAL INFORMATION</t>
  </si>
  <si>
    <t>Gross interest income</t>
  </si>
  <si>
    <t>RCSLS (Equity)</t>
  </si>
  <si>
    <t>RCSLS (Liability)</t>
  </si>
  <si>
    <t>Interest paid</t>
  </si>
  <si>
    <t>Investment Properties</t>
  </si>
  <si>
    <t>(unaudited)</t>
  </si>
  <si>
    <t>(audited)</t>
  </si>
  <si>
    <t>As at End of Current</t>
  </si>
  <si>
    <t>Quarter</t>
  </si>
  <si>
    <t>Year End</t>
  </si>
  <si>
    <t>Current</t>
  </si>
  <si>
    <t>Comparative</t>
  </si>
  <si>
    <t>Quarter Ended</t>
  </si>
  <si>
    <t>Cumulative</t>
  </si>
  <si>
    <t>Proceeds from disposal of property, plant and equipment</t>
  </si>
  <si>
    <t>ASSETS</t>
  </si>
  <si>
    <t>TOTAL ASSETS</t>
  </si>
  <si>
    <t>EQUITY AND LIABILITIES</t>
  </si>
  <si>
    <t>Equity attributable to equity holders of the Company</t>
  </si>
  <si>
    <t>Total equity</t>
  </si>
  <si>
    <t>Non-current liabilities</t>
  </si>
  <si>
    <t>Total liabilities</t>
  </si>
  <si>
    <t>TOTAL EQUITY AND LIABILITIES</t>
  </si>
  <si>
    <t>Depreciation of property, plant and equipment</t>
  </si>
  <si>
    <t>Amortisation of prepaid lease payment</t>
  </si>
  <si>
    <t>Gross interest expense</t>
  </si>
  <si>
    <t>Loss before taxation</t>
  </si>
  <si>
    <t>Interest expense</t>
  </si>
  <si>
    <t>Share</t>
  </si>
  <si>
    <t>Revaluation</t>
  </si>
  <si>
    <t>Accumulated</t>
  </si>
  <si>
    <t>Capital</t>
  </si>
  <si>
    <t>Premium</t>
  </si>
  <si>
    <t>Reserves</t>
  </si>
  <si>
    <t>Components</t>
  </si>
  <si>
    <t>Losses</t>
  </si>
  <si>
    <t>of Loan Stocks</t>
  </si>
  <si>
    <t>Net assets per share (RM)</t>
  </si>
  <si>
    <t xml:space="preserve"> </t>
  </si>
  <si>
    <t>As at Preceding Financial</t>
  </si>
  <si>
    <t>Adjustment for non-cash items:-</t>
  </si>
  <si>
    <t>Other operating income</t>
  </si>
  <si>
    <t>Finance costs</t>
  </si>
  <si>
    <t>Minority interest</t>
  </si>
  <si>
    <t>Deferred Tax Liabilities</t>
  </si>
  <si>
    <t>UNAUDITED CONDENSED CONSOLIDATED STATEMENTS OF CHANGES IN EQUITY</t>
  </si>
  <si>
    <t>The Board of Directors is pleased to announce the unaudited results of the Group for the Quarter</t>
  </si>
  <si>
    <t>Cumulative Quarter ended</t>
  </si>
  <si>
    <t>The Condensed Consolidated Income Statements should be read in conjunction with the audited</t>
  </si>
  <si>
    <t>MITHRIL BERHAD</t>
  </si>
  <si>
    <t>PART A2 : SUMMARY OF KEY FINANCIAL INFORMATION</t>
  </si>
  <si>
    <t>Individual Quarter</t>
  </si>
  <si>
    <t>Cumulative Quarter</t>
  </si>
  <si>
    <t>Preceding year</t>
  </si>
  <si>
    <t>Current year</t>
  </si>
  <si>
    <t>corresponding</t>
  </si>
  <si>
    <t>quarter</t>
  </si>
  <si>
    <t>to date</t>
  </si>
  <si>
    <t>period to date</t>
  </si>
  <si>
    <t>RM'000</t>
  </si>
  <si>
    <t>RM'001</t>
  </si>
  <si>
    <t>Revenue</t>
  </si>
  <si>
    <t>Dividend per share(sen)</t>
  </si>
  <si>
    <t>N/A</t>
  </si>
  <si>
    <t>As at</t>
  </si>
  <si>
    <t>Property, Plant and Equipment</t>
  </si>
  <si>
    <t>Current Assets</t>
  </si>
  <si>
    <t>Inventories</t>
  </si>
  <si>
    <t>Trade and Other Receivables</t>
  </si>
  <si>
    <t>Cash &amp; Bank Balances</t>
  </si>
  <si>
    <t>Current Liabilities</t>
  </si>
  <si>
    <t>Trade and Other Payables</t>
  </si>
  <si>
    <t>Share Capital</t>
  </si>
  <si>
    <t>Accumulated Losses</t>
  </si>
  <si>
    <t>Cash and cash equivalents at end of period</t>
  </si>
  <si>
    <t>- Basic (sen)</t>
  </si>
  <si>
    <t>- Diluted (sen)</t>
  </si>
  <si>
    <t xml:space="preserve">Relating to </t>
  </si>
  <si>
    <t>Assets Held</t>
  </si>
  <si>
    <t>for Sale</t>
  </si>
  <si>
    <t>Cash and Bank Balances</t>
  </si>
  <si>
    <t>Bank Overdrafts</t>
  </si>
  <si>
    <t>Equity</t>
  </si>
  <si>
    <t>Net cash used in financing activities</t>
  </si>
  <si>
    <t>Balance as at 1 July 2009</t>
  </si>
  <si>
    <t>Reduction of share capital</t>
  </si>
  <si>
    <t>Reduction of share premium</t>
  </si>
  <si>
    <t>Tax Payable</t>
  </si>
  <si>
    <t>Amount recognised directly in equity relating to</t>
  </si>
  <si>
    <t xml:space="preserve">   assets classified as held for sale</t>
  </si>
  <si>
    <t>Repayment of hire purchase/leasing creditors</t>
  </si>
  <si>
    <t>Decrease in inventories</t>
  </si>
  <si>
    <t>Repayment of borrowings</t>
  </si>
  <si>
    <t>Decrease in receivables</t>
  </si>
  <si>
    <t>30.06.10</t>
  </si>
  <si>
    <t>QUARTERLY REPORT - 30 SEPTEMBER 2010</t>
  </si>
  <si>
    <t>ended 30th September 2010.</t>
  </si>
  <si>
    <t>30.09.10</t>
  </si>
  <si>
    <t>30.09.09</t>
  </si>
  <si>
    <t>FOR THE QUARTER ENDED 30TH SEPTEMBER 2010</t>
  </si>
  <si>
    <t>3 Months</t>
  </si>
  <si>
    <t>Cost of sales</t>
  </si>
  <si>
    <t>Gross profit</t>
  </si>
  <si>
    <t>Selling and marketing expenses</t>
  </si>
  <si>
    <t>Administrative expenses</t>
  </si>
  <si>
    <t>Income tax expense</t>
  </si>
  <si>
    <t>financial statements for the year ended 30 June 2010.</t>
  </si>
  <si>
    <t>Operating loss</t>
  </si>
  <si>
    <t>Net loss for the period</t>
  </si>
  <si>
    <t>Loss per share:</t>
  </si>
  <si>
    <t>Loss after taxation and minority interest</t>
  </si>
  <si>
    <t>Basic loss per share(sen)</t>
  </si>
  <si>
    <t>AS AT 30TH SEPTEMBER 2010</t>
  </si>
  <si>
    <t>Non-Current Assets</t>
  </si>
  <si>
    <t>Non-current assets held for sale</t>
  </si>
  <si>
    <t>Loans and borrowings</t>
  </si>
  <si>
    <t>Balance as at 1 July 2010</t>
  </si>
  <si>
    <t>Balance as at 30 September 2010</t>
  </si>
  <si>
    <t>Balance as at 30 September 2009</t>
  </si>
  <si>
    <t>statements for the year ended 30 June 2010.</t>
  </si>
  <si>
    <t>FOR THE CUMULATIVE QUARTER ENDED 30TH SEPTEMBER 2010</t>
  </si>
  <si>
    <t>3 Months Ended</t>
  </si>
  <si>
    <t>Drawdown of term loan</t>
  </si>
  <si>
    <t>Taxes paid</t>
  </si>
  <si>
    <t>Decrease in payables</t>
  </si>
  <si>
    <t>Cash generated from/(used in) operations</t>
  </si>
  <si>
    <t xml:space="preserve">   obsolete stocks</t>
  </si>
  <si>
    <t>Allowance for /(write-back of) slow-moving and</t>
  </si>
  <si>
    <t>Gain on disposal of property, plant and equipment</t>
  </si>
  <si>
    <t>Operating loss before working capital changes</t>
  </si>
  <si>
    <t>Net cash generated from/(used in) operating activities</t>
  </si>
  <si>
    <t>Net cash used in investing activities</t>
  </si>
  <si>
    <t>CONDENSED CONSOLIDATED STATEMENTS OF FINANCIAL POSITION</t>
  </si>
  <si>
    <t>conjunction with the audited financial statements for the year ended 30 June 2010.</t>
  </si>
  <si>
    <t>The Condensed Consolidated Statements of Financial Position should be read in</t>
  </si>
  <si>
    <t>audited financial statements for the year ended 30 June 2010.</t>
  </si>
  <si>
    <t xml:space="preserve">The Condensed Consolidated Statements of Changes in Equity should be read in conjunction with the audited financial </t>
  </si>
  <si>
    <t>The Condensed Consolidated Statements of Cash Flows should be read in conjunction with the</t>
  </si>
  <si>
    <t>UNAUDITED CONDENSED CONSOLIDATED STATEMENTS OF CASH FLOWS</t>
  </si>
  <si>
    <t>UNAUDITED CONDENSED CONSOLIDATED STATEMENT OF COMPREHENSIVE INCOME</t>
  </si>
  <si>
    <t xml:space="preserve">   net of tax</t>
  </si>
  <si>
    <t xml:space="preserve">   attributable to equity holders</t>
  </si>
  <si>
    <t xml:space="preserve">   of the Company</t>
  </si>
  <si>
    <t>Other comprehensive income,</t>
  </si>
  <si>
    <t>Total comprehensive loss</t>
  </si>
  <si>
    <t>Net increase/(decrease) in cash and cash equivalents</t>
  </si>
  <si>
    <t>Impairment loss on investment properties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</si>
</sst>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RM&quot;#,##0;\-&quot;RM&quot;#,##0"/>
    <numFmt numFmtId="179" formatCode="&quot;RM&quot;#,##0;[Red]\-&quot;RM&quot;#,##0"/>
    <numFmt numFmtId="180" formatCode="&quot;RM&quot;#,##0.00;\-&quot;RM&quot;#,##0.00"/>
    <numFmt numFmtId="181" formatCode="&quot;RM&quot;#,##0.00;[Red]\-&quot;RM&quot;#,##0.00"/>
    <numFmt numFmtId="182" formatCode="_-&quot;RM&quot;* #,##0_-;\-&quot;RM&quot;* #,##0_-;_-&quot;RM&quot;* &quot;-&quot;_-;_-@_-"/>
    <numFmt numFmtId="183" formatCode="_-&quot;RM&quot;* #,##0.00_-;\-&quot;RM&quot;* #,##0.00_-;_-&quot;RM&quot;* &quot;-&quot;??_-;_-@_-"/>
    <numFmt numFmtId="184" formatCode="&quot;MYR&quot;#,##0_);\(&quot;MYR&quot;#,##0\)"/>
    <numFmt numFmtId="185" formatCode="&quot;MYR&quot;#,##0_);[Red]\(&quot;MYR&quot;#,##0\)"/>
    <numFmt numFmtId="186" formatCode="&quot;MYR&quot;#,##0.00_);\(&quot;MYR&quot;#,##0.00\)"/>
    <numFmt numFmtId="187" formatCode="&quot;MYR&quot;#,##0.00_);[Red]\(&quot;MYR&quot;#,##0.00\)"/>
    <numFmt numFmtId="188" formatCode="_(&quot;MYR&quot;* #,##0_);_(&quot;MYR&quot;* \(#,##0\);_(&quot;MYR&quot;* &quot;-&quot;_);_(@_)"/>
    <numFmt numFmtId="189" formatCode="_(&quot;MYR&quot;* #,##0.00_);_(&quot;MYR&quot;* \(#,##0.00\);_(&quot;MYR&quot;* &quot;-&quot;??_);_(@_)"/>
    <numFmt numFmtId="190" formatCode="&quot; &quot;#,##0_);\(&quot; &quot;#,##0\)"/>
    <numFmt numFmtId="191" formatCode="&quot; &quot;#,##0_);[Red]\(&quot; &quot;#,##0\)"/>
    <numFmt numFmtId="192" formatCode="&quot; &quot;#,##0.00_);\(&quot; &quot;#,##0.00\)"/>
    <numFmt numFmtId="193" formatCode="&quot; &quot;#,##0.00_);[Red]\(&quot; &quot;#,##0.00\)"/>
    <numFmt numFmtId="194" formatCode="_(&quot; &quot;* #,##0_);_(&quot; &quot;* \(#,##0\);_(&quot; &quot;* &quot;-&quot;_);_(@_)"/>
    <numFmt numFmtId="195" formatCode="_(&quot; &quot;* #,##0.00_);_(&quot; &quot;* \(#,##0.00\);_(&quot; &quot;* &quot;-&quot;??_);_(@_)"/>
    <numFmt numFmtId="196" formatCode="_(* #,##0_);_(* \(#,##0\);_(* &quot;-&quot;??_);_(@_)"/>
    <numFmt numFmtId="197" formatCode="0.00_);[Red]\(0.00\)"/>
    <numFmt numFmtId="198" formatCode="0.00;[Red]0.00"/>
    <numFmt numFmtId="199" formatCode="0_);[Red]\(0\)"/>
    <numFmt numFmtId="200" formatCode="#,##0.000_);[Red]\(#,##0.000\)"/>
    <numFmt numFmtId="201" formatCode="#,##0.0000_);[Red]\(#,##0.0000\)"/>
    <numFmt numFmtId="202" formatCode="#,##0.0_);[Red]\(#,##0.0\)"/>
    <numFmt numFmtId="203" formatCode="_(* #,##0.0_);_(* \(#,##0.0\);_(* &quot;-&quot;??_);_(@_)"/>
    <numFmt numFmtId="204" formatCode="#,##0.0_);\(#,##0.0\)"/>
    <numFmt numFmtId="205" formatCode="#,##0.0000_);\(#,##0.0000\)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_(* #,##0.0_);_(* \(#,##0.0\);_(* &quot;-&quot;_);_(@_)"/>
    <numFmt numFmtId="211" formatCode="_(* #,##0.00_);_(* \(#,##0.00\);_(* &quot;-&quot;_);_(@_)"/>
    <numFmt numFmtId="212" formatCode="0.0000"/>
    <numFmt numFmtId="213" formatCode="#,##0.000_);\(#,##0.000\)"/>
    <numFmt numFmtId="214" formatCode="_(* #,##0.000_);_(* \(#,##0.000\);_(* &quot;-&quot;??_);_(@_)"/>
  </numFmts>
  <fonts count="44">
    <font>
      <sz val="10"/>
      <name val="Arial"/>
      <family val="0"/>
    </font>
    <font>
      <sz val="12"/>
      <name val="Arial MT"/>
      <family val="0"/>
    </font>
    <font>
      <sz val="10"/>
      <name val="Century Gothic"/>
      <family val="2"/>
    </font>
    <font>
      <u val="single"/>
      <sz val="10"/>
      <name val="Century Gothic"/>
      <family val="2"/>
    </font>
    <font>
      <b/>
      <u val="single"/>
      <sz val="10"/>
      <name val="Century Gothic"/>
      <family val="2"/>
    </font>
    <font>
      <b/>
      <sz val="10"/>
      <name val="Century Gothic"/>
      <family val="2"/>
    </font>
    <font>
      <u val="single"/>
      <sz val="10"/>
      <name val="Arial"/>
      <family val="2"/>
    </font>
    <font>
      <b/>
      <u val="singleAccounting"/>
      <sz val="10"/>
      <name val="Century Gothic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65">
    <xf numFmtId="38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8" fontId="0" fillId="0" borderId="0">
      <alignment/>
      <protection/>
    </xf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3">
    <xf numFmtId="0" fontId="0" fillId="0" borderId="0" xfId="0" applyNumberFormat="1" applyAlignment="1">
      <alignment/>
    </xf>
    <xf numFmtId="0" fontId="2" fillId="0" borderId="0" xfId="58" applyFont="1">
      <alignment/>
      <protection/>
    </xf>
    <xf numFmtId="0" fontId="3" fillId="0" borderId="0" xfId="58" applyFont="1">
      <alignment/>
      <protection/>
    </xf>
    <xf numFmtId="0" fontId="4" fillId="0" borderId="0" xfId="58" applyFont="1">
      <alignment/>
      <protection/>
    </xf>
    <xf numFmtId="0" fontId="5" fillId="0" borderId="0" xfId="58" applyFont="1" applyAlignment="1">
      <alignment horizontal="left"/>
      <protection/>
    </xf>
    <xf numFmtId="0" fontId="5" fillId="0" borderId="10" xfId="58" applyFont="1" applyBorder="1" applyAlignment="1">
      <alignment horizontal="center"/>
      <protection/>
    </xf>
    <xf numFmtId="0" fontId="5" fillId="0" borderId="0" xfId="58" applyFont="1" applyAlignment="1">
      <alignment horizontal="center"/>
      <protection/>
    </xf>
    <xf numFmtId="0" fontId="5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0" xfId="58" applyFont="1" applyBorder="1">
      <alignment/>
      <protection/>
    </xf>
    <xf numFmtId="37" fontId="2" fillId="0" borderId="0" xfId="58" applyNumberFormat="1" applyFont="1">
      <alignment/>
      <protection/>
    </xf>
    <xf numFmtId="0" fontId="2" fillId="0" borderId="0" xfId="58" applyFont="1" applyAlignment="1">
      <alignment horizontal="justify" wrapText="1"/>
      <protection/>
    </xf>
    <xf numFmtId="0" fontId="2" fillId="0" borderId="0" xfId="58" applyFont="1" applyAlignment="1">
      <alignment horizontal="left" wrapText="1"/>
      <protection/>
    </xf>
    <xf numFmtId="0" fontId="5" fillId="0" borderId="10" xfId="58" applyFont="1" applyBorder="1" applyAlignment="1">
      <alignment horizontal="centerContinuous"/>
      <protection/>
    </xf>
    <xf numFmtId="0" fontId="0" fillId="0" borderId="0" xfId="46" applyNumberFormat="1" applyFont="1">
      <alignment/>
      <protection/>
    </xf>
    <xf numFmtId="37" fontId="2" fillId="0" borderId="0" xfId="58" applyNumberFormat="1" applyFont="1" applyBorder="1">
      <alignment/>
      <protection/>
    </xf>
    <xf numFmtId="39" fontId="2" fillId="0" borderId="0" xfId="42" applyNumberFormat="1" applyFont="1" applyBorder="1" applyAlignment="1">
      <alignment horizontal="right"/>
    </xf>
    <xf numFmtId="205" fontId="2" fillId="0" borderId="0" xfId="58" applyNumberFormat="1" applyFont="1">
      <alignment/>
      <protection/>
    </xf>
    <xf numFmtId="205" fontId="2" fillId="0" borderId="0" xfId="42" applyNumberFormat="1" applyFont="1" applyBorder="1" applyAlignment="1">
      <alignment horizontal="right"/>
    </xf>
    <xf numFmtId="41" fontId="0" fillId="0" borderId="0" xfId="46" applyNumberFormat="1" applyFont="1">
      <alignment/>
      <protection/>
    </xf>
    <xf numFmtId="0" fontId="6" fillId="0" borderId="0" xfId="58" applyFont="1">
      <alignment/>
      <protection/>
    </xf>
    <xf numFmtId="196" fontId="2" fillId="0" borderId="0" xfId="58" applyNumberFormat="1" applyFont="1">
      <alignment/>
      <protection/>
    </xf>
    <xf numFmtId="0" fontId="2" fillId="0" borderId="0" xfId="58" applyFont="1" applyAlignment="1">
      <alignment horizontal="center" vertical="top"/>
      <protection/>
    </xf>
    <xf numFmtId="41" fontId="5" fillId="0" borderId="0" xfId="46" applyNumberFormat="1" applyFont="1">
      <alignment/>
      <protection/>
    </xf>
    <xf numFmtId="41" fontId="2" fillId="0" borderId="0" xfId="46" applyNumberFormat="1" applyFont="1">
      <alignment/>
      <protection/>
    </xf>
    <xf numFmtId="41" fontId="2" fillId="0" borderId="0" xfId="46" applyNumberFormat="1" applyFont="1" applyBorder="1">
      <alignment/>
      <protection/>
    </xf>
    <xf numFmtId="41" fontId="2" fillId="0" borderId="0" xfId="58" applyNumberFormat="1" applyFont="1">
      <alignment/>
      <protection/>
    </xf>
    <xf numFmtId="41" fontId="2" fillId="0" borderId="0" xfId="46" applyNumberFormat="1" applyFont="1" applyFill="1">
      <alignment/>
      <protection/>
    </xf>
    <xf numFmtId="41" fontId="5" fillId="0" borderId="0" xfId="46" applyNumberFormat="1" applyFont="1" applyFill="1" applyBorder="1" applyAlignment="1">
      <alignment horizontal="center"/>
      <protection/>
    </xf>
    <xf numFmtId="41" fontId="2" fillId="0" borderId="0" xfId="46" applyNumberFormat="1" applyFont="1" applyAlignment="1">
      <alignment horizontal="center"/>
      <protection/>
    </xf>
    <xf numFmtId="41" fontId="2" fillId="0" borderId="0" xfId="46" applyNumberFormat="1" applyFont="1" applyBorder="1" applyAlignment="1">
      <alignment horizontal="center"/>
      <protection/>
    </xf>
    <xf numFmtId="43" fontId="2" fillId="0" borderId="0" xfId="42" applyFont="1" applyAlignment="1">
      <alignment/>
    </xf>
    <xf numFmtId="43" fontId="2" fillId="0" borderId="0" xfId="42" applyFont="1" applyBorder="1" applyAlignment="1">
      <alignment/>
    </xf>
    <xf numFmtId="41" fontId="2" fillId="0" borderId="10" xfId="46" applyNumberFormat="1" applyFont="1" applyBorder="1">
      <alignment/>
      <protection/>
    </xf>
    <xf numFmtId="41" fontId="2" fillId="0" borderId="0" xfId="42" applyNumberFormat="1" applyFont="1" applyAlignment="1">
      <alignment/>
    </xf>
    <xf numFmtId="41" fontId="2" fillId="0" borderId="0" xfId="42" applyNumberFormat="1" applyFont="1" applyBorder="1" applyAlignment="1">
      <alignment/>
    </xf>
    <xf numFmtId="41" fontId="2" fillId="0" borderId="10" xfId="42" applyNumberFormat="1" applyFont="1" applyBorder="1" applyAlignment="1">
      <alignment/>
    </xf>
    <xf numFmtId="43" fontId="2" fillId="0" borderId="0" xfId="46" applyNumberFormat="1" applyFont="1" applyFill="1" applyBorder="1" applyAlignment="1">
      <alignment horizontal="right"/>
      <protection/>
    </xf>
    <xf numFmtId="43" fontId="2" fillId="0" borderId="0" xfId="42" applyNumberFormat="1" applyFont="1" applyFill="1" applyBorder="1" applyAlignment="1">
      <alignment horizontal="right"/>
    </xf>
    <xf numFmtId="43" fontId="2" fillId="0" borderId="0" xfId="42" applyFont="1" applyFill="1" applyBorder="1" applyAlignment="1">
      <alignment horizontal="right"/>
    </xf>
    <xf numFmtId="41" fontId="7" fillId="0" borderId="0" xfId="46" applyNumberFormat="1" applyFont="1" applyFill="1" applyAlignment="1">
      <alignment horizontal="center"/>
      <protection/>
    </xf>
    <xf numFmtId="41" fontId="2" fillId="0" borderId="10" xfId="46" applyNumberFormat="1" applyFont="1" applyBorder="1" applyAlignment="1">
      <alignment horizontal="center"/>
      <protection/>
    </xf>
    <xf numFmtId="0" fontId="3" fillId="0" borderId="11" xfId="46" applyNumberFormat="1" applyFont="1" applyBorder="1" applyAlignment="1">
      <alignment horizontal="center"/>
      <protection/>
    </xf>
    <xf numFmtId="0" fontId="2" fillId="0" borderId="12" xfId="46" applyNumberFormat="1" applyFont="1" applyBorder="1" applyAlignment="1">
      <alignment horizontal="centerContinuous"/>
      <protection/>
    </xf>
    <xf numFmtId="0" fontId="2" fillId="0" borderId="13" xfId="46" applyNumberFormat="1" applyFont="1" applyBorder="1" applyAlignment="1">
      <alignment horizontal="centerContinuous"/>
      <protection/>
    </xf>
    <xf numFmtId="0" fontId="2" fillId="0" borderId="11" xfId="46" applyNumberFormat="1" applyFont="1" applyBorder="1" applyAlignment="1">
      <alignment horizontal="center"/>
      <protection/>
    </xf>
    <xf numFmtId="41" fontId="2" fillId="0" borderId="13" xfId="46" applyNumberFormat="1" applyFont="1" applyBorder="1">
      <alignment/>
      <protection/>
    </xf>
    <xf numFmtId="41" fontId="2" fillId="0" borderId="14" xfId="46" applyNumberFormat="1" applyFont="1" applyBorder="1" applyAlignment="1">
      <alignment horizontal="center"/>
      <protection/>
    </xf>
    <xf numFmtId="41" fontId="2" fillId="0" borderId="15" xfId="46" applyNumberFormat="1" applyFont="1" applyBorder="1" applyAlignment="1">
      <alignment horizontal="center"/>
      <protection/>
    </xf>
    <xf numFmtId="41" fontId="2" fillId="0" borderId="16" xfId="46" applyNumberFormat="1" applyFont="1" applyBorder="1" applyAlignment="1">
      <alignment horizontal="center"/>
      <protection/>
    </xf>
    <xf numFmtId="41" fontId="2" fillId="0" borderId="17" xfId="46" applyNumberFormat="1" applyFont="1" applyBorder="1" applyAlignment="1">
      <alignment horizontal="center"/>
      <protection/>
    </xf>
    <xf numFmtId="41" fontId="2" fillId="0" borderId="18" xfId="46" applyNumberFormat="1" applyFont="1" applyBorder="1">
      <alignment/>
      <protection/>
    </xf>
    <xf numFmtId="0" fontId="4" fillId="0" borderId="0" xfId="46" applyNumberFormat="1" applyFont="1">
      <alignment/>
      <protection/>
    </xf>
    <xf numFmtId="41" fontId="2" fillId="0" borderId="19" xfId="46" applyNumberFormat="1" applyFont="1" applyBorder="1" applyAlignment="1">
      <alignment horizontal="center"/>
      <protection/>
    </xf>
    <xf numFmtId="41" fontId="2" fillId="0" borderId="18" xfId="46" applyNumberFormat="1" applyFont="1" applyBorder="1" applyAlignment="1">
      <alignment horizontal="center"/>
      <protection/>
    </xf>
    <xf numFmtId="41" fontId="2" fillId="0" borderId="14" xfId="46" applyNumberFormat="1" applyFont="1" applyBorder="1">
      <alignment/>
      <protection/>
    </xf>
    <xf numFmtId="41" fontId="2" fillId="0" borderId="19" xfId="46" applyNumberFormat="1" applyFont="1" applyBorder="1">
      <alignment/>
      <protection/>
    </xf>
    <xf numFmtId="41" fontId="2" fillId="0" borderId="20" xfId="46" applyNumberFormat="1" applyFont="1" applyBorder="1">
      <alignment/>
      <protection/>
    </xf>
    <xf numFmtId="196" fontId="2" fillId="0" borderId="0" xfId="42" applyNumberFormat="1" applyFont="1" applyBorder="1" applyAlignment="1">
      <alignment/>
    </xf>
    <xf numFmtId="37" fontId="5" fillId="0" borderId="10" xfId="58" applyNumberFormat="1" applyFont="1" applyBorder="1" applyAlignment="1">
      <alignment horizontal="centerContinuous"/>
      <protection/>
    </xf>
    <xf numFmtId="37" fontId="5" fillId="0" borderId="0" xfId="58" applyNumberFormat="1" applyFont="1" applyAlignment="1">
      <alignment horizontal="center"/>
      <protection/>
    </xf>
    <xf numFmtId="205" fontId="2" fillId="0" borderId="0" xfId="58" applyNumberFormat="1" applyFont="1" applyAlignment="1">
      <alignment horizontal="right"/>
      <protection/>
    </xf>
    <xf numFmtId="41" fontId="2" fillId="0" borderId="0" xfId="46" applyNumberFormat="1" applyFont="1" applyFill="1" applyAlignment="1">
      <alignment horizontal="right"/>
      <protection/>
    </xf>
    <xf numFmtId="41" fontId="5" fillId="0" borderId="0" xfId="46" applyNumberFormat="1" applyFont="1" applyFill="1" applyAlignment="1">
      <alignment horizontal="right"/>
      <protection/>
    </xf>
    <xf numFmtId="41" fontId="5" fillId="0" borderId="0" xfId="46" applyNumberFormat="1" applyFont="1" applyFill="1" applyBorder="1" applyAlignment="1">
      <alignment horizontal="right"/>
      <protection/>
    </xf>
    <xf numFmtId="0" fontId="2" fillId="0" borderId="21" xfId="46" applyNumberFormat="1" applyFont="1" applyBorder="1" applyAlignment="1">
      <alignment horizontal="centerContinuous"/>
      <protection/>
    </xf>
    <xf numFmtId="0" fontId="5" fillId="0" borderId="10" xfId="58" applyFont="1" applyBorder="1" applyAlignment="1">
      <alignment horizontal="right"/>
      <protection/>
    </xf>
    <xf numFmtId="0" fontId="5" fillId="0" borderId="0" xfId="58" applyFont="1" applyAlignment="1">
      <alignment horizontal="right"/>
      <protection/>
    </xf>
    <xf numFmtId="0" fontId="5" fillId="0" borderId="0" xfId="58" applyFont="1" applyBorder="1" applyAlignment="1">
      <alignment horizontal="right"/>
      <protection/>
    </xf>
    <xf numFmtId="14" fontId="5" fillId="0" borderId="0" xfId="58" applyNumberFormat="1" applyFont="1" applyAlignment="1">
      <alignment horizontal="right"/>
      <protection/>
    </xf>
    <xf numFmtId="38" fontId="2" fillId="0" borderId="0" xfId="58" applyNumberFormat="1" applyFont="1" applyFill="1">
      <alignment/>
      <protection/>
    </xf>
    <xf numFmtId="205" fontId="2" fillId="0" borderId="0" xfId="42" applyNumberFormat="1" applyFont="1" applyBorder="1" applyAlignment="1">
      <alignment/>
    </xf>
    <xf numFmtId="37" fontId="5" fillId="0" borderId="0" xfId="58" applyNumberFormat="1" applyFont="1" applyAlignment="1">
      <alignment horizontal="right"/>
      <protection/>
    </xf>
    <xf numFmtId="37" fontId="5" fillId="0" borderId="10" xfId="58" applyNumberFormat="1" applyFont="1" applyBorder="1" applyAlignment="1">
      <alignment horizontal="right"/>
      <protection/>
    </xf>
    <xf numFmtId="43" fontId="2" fillId="0" borderId="0" xfId="42" applyFont="1" applyFill="1" applyAlignment="1">
      <alignment/>
    </xf>
    <xf numFmtId="15" fontId="5" fillId="0" borderId="0" xfId="46" applyNumberFormat="1" applyFont="1" applyFill="1" applyAlignment="1">
      <alignment horizontal="right"/>
      <protection/>
    </xf>
    <xf numFmtId="15" fontId="4" fillId="0" borderId="0" xfId="46" applyNumberFormat="1" applyFont="1" applyAlignment="1">
      <alignment horizontal="left"/>
      <protection/>
    </xf>
    <xf numFmtId="41" fontId="2" fillId="0" borderId="0" xfId="46" applyNumberFormat="1" applyFont="1" applyFill="1" applyBorder="1">
      <alignment/>
      <protection/>
    </xf>
    <xf numFmtId="41" fontId="2" fillId="0" borderId="0" xfId="46" applyNumberFormat="1" applyFont="1" applyFill="1" quotePrefix="1">
      <alignment/>
      <protection/>
    </xf>
    <xf numFmtId="41" fontId="2" fillId="0" borderId="0" xfId="46" applyNumberFormat="1" applyFont="1" applyFill="1" applyAlignment="1">
      <alignment horizontal="center"/>
      <protection/>
    </xf>
    <xf numFmtId="41" fontId="2" fillId="0" borderId="0" xfId="46" applyNumberFormat="1" applyFont="1" applyFill="1" applyBorder="1" applyAlignment="1">
      <alignment horizontal="center"/>
      <protection/>
    </xf>
    <xf numFmtId="41" fontId="2" fillId="0" borderId="11" xfId="46" applyNumberFormat="1" applyFont="1" applyBorder="1" applyAlignment="1">
      <alignment horizontal="center"/>
      <protection/>
    </xf>
    <xf numFmtId="41" fontId="5" fillId="0" borderId="0" xfId="46" applyNumberFormat="1" applyFont="1" applyFill="1">
      <alignment/>
      <protection/>
    </xf>
    <xf numFmtId="0" fontId="5" fillId="0" borderId="0" xfId="58" applyFont="1" applyFill="1">
      <alignment/>
      <protection/>
    </xf>
    <xf numFmtId="41" fontId="7" fillId="0" borderId="0" xfId="46" applyNumberFormat="1" applyFont="1" applyFill="1" applyAlignment="1">
      <alignment horizontal="right"/>
      <protection/>
    </xf>
    <xf numFmtId="41" fontId="5" fillId="0" borderId="0" xfId="46" applyNumberFormat="1" applyFont="1" applyFill="1" applyBorder="1">
      <alignment/>
      <protection/>
    </xf>
    <xf numFmtId="41" fontId="2" fillId="0" borderId="10" xfId="46" applyNumberFormat="1" applyFont="1" applyFill="1" applyBorder="1" applyAlignment="1">
      <alignment horizontal="center"/>
      <protection/>
    </xf>
    <xf numFmtId="41" fontId="2" fillId="0" borderId="22" xfId="46" applyNumberFormat="1" applyFont="1" applyFill="1" applyBorder="1" applyAlignment="1">
      <alignment horizontal="center"/>
      <protection/>
    </xf>
    <xf numFmtId="41" fontId="2" fillId="0" borderId="23" xfId="46" applyNumberFormat="1" applyFont="1" applyFill="1" applyBorder="1" applyAlignment="1">
      <alignment horizontal="center"/>
      <protection/>
    </xf>
    <xf numFmtId="0" fontId="2" fillId="0" borderId="0" xfId="46" applyNumberFormat="1" applyFont="1" applyFill="1" applyBorder="1">
      <alignment/>
      <protection/>
    </xf>
    <xf numFmtId="43" fontId="2" fillId="0" borderId="0" xfId="42" applyFont="1" applyFill="1" applyBorder="1" applyAlignment="1">
      <alignment/>
    </xf>
    <xf numFmtId="41" fontId="2" fillId="0" borderId="21" xfId="46" applyNumberFormat="1" applyFont="1" applyFill="1" applyBorder="1" applyAlignment="1">
      <alignment horizontal="center"/>
      <protection/>
    </xf>
    <xf numFmtId="41" fontId="5" fillId="0" borderId="24" xfId="46" applyNumberFormat="1" applyFont="1" applyFill="1" applyBorder="1" applyAlignment="1">
      <alignment horizontal="center"/>
      <protection/>
    </xf>
    <xf numFmtId="41" fontId="5" fillId="0" borderId="0" xfId="46" applyNumberFormat="1" applyFont="1" applyFill="1" applyAlignment="1">
      <alignment horizontal="center"/>
      <protection/>
    </xf>
    <xf numFmtId="43" fontId="5" fillId="0" borderId="0" xfId="42" applyFont="1" applyFill="1" applyAlignment="1">
      <alignment horizontal="right"/>
    </xf>
    <xf numFmtId="43" fontId="7" fillId="0" borderId="0" xfId="42" applyFont="1" applyFill="1" applyAlignment="1">
      <alignment horizontal="right"/>
    </xf>
    <xf numFmtId="43" fontId="5" fillId="0" borderId="0" xfId="42" applyFont="1" applyFill="1" applyBorder="1" applyAlignment="1">
      <alignment horizontal="right"/>
    </xf>
    <xf numFmtId="43" fontId="2" fillId="0" borderId="0" xfId="42" applyFont="1" applyFill="1" applyAlignment="1">
      <alignment horizontal="right"/>
    </xf>
    <xf numFmtId="43" fontId="7" fillId="0" borderId="0" xfId="42" applyFont="1" applyAlignment="1">
      <alignment horizontal="right"/>
    </xf>
    <xf numFmtId="14" fontId="5" fillId="0" borderId="0" xfId="42" applyNumberFormat="1" applyFont="1" applyFill="1" applyAlignment="1">
      <alignment horizontal="right"/>
    </xf>
    <xf numFmtId="41" fontId="2" fillId="0" borderId="0" xfId="42" applyNumberFormat="1" applyFont="1" applyBorder="1" applyAlignment="1">
      <alignment horizontal="right"/>
    </xf>
    <xf numFmtId="41" fontId="2" fillId="0" borderId="0" xfId="58" applyNumberFormat="1" applyFont="1" applyBorder="1">
      <alignment/>
      <protection/>
    </xf>
    <xf numFmtId="41" fontId="2" fillId="0" borderId="0" xfId="42" applyNumberFormat="1" applyFont="1" applyAlignment="1">
      <alignment horizontal="right"/>
    </xf>
    <xf numFmtId="41" fontId="0" fillId="0" borderId="0" xfId="46" applyNumberFormat="1" applyFont="1">
      <alignment/>
      <protection/>
    </xf>
    <xf numFmtId="41" fontId="2" fillId="0" borderId="0" xfId="42" applyNumberFormat="1" applyFont="1" applyFill="1" applyBorder="1" applyAlignment="1">
      <alignment horizontal="right"/>
    </xf>
    <xf numFmtId="41" fontId="2" fillId="0" borderId="10" xfId="42" applyNumberFormat="1" applyFont="1" applyBorder="1" applyAlignment="1">
      <alignment horizontal="right"/>
    </xf>
    <xf numFmtId="211" fontId="2" fillId="0" borderId="10" xfId="42" applyNumberFormat="1" applyFont="1" applyBorder="1" applyAlignment="1">
      <alignment horizontal="right"/>
    </xf>
    <xf numFmtId="211" fontId="2" fillId="0" borderId="0" xfId="42" applyNumberFormat="1" applyFont="1" applyBorder="1" applyAlignment="1">
      <alignment/>
    </xf>
    <xf numFmtId="211" fontId="2" fillId="0" borderId="0" xfId="58" applyNumberFormat="1" applyFont="1">
      <alignment/>
      <protection/>
    </xf>
    <xf numFmtId="211" fontId="2" fillId="0" borderId="0" xfId="42" applyNumberFormat="1" applyFont="1" applyBorder="1" applyAlignment="1">
      <alignment horizontal="right"/>
    </xf>
    <xf numFmtId="41" fontId="2" fillId="0" borderId="0" xfId="42" applyNumberFormat="1" applyFont="1" applyBorder="1" applyAlignment="1">
      <alignment/>
    </xf>
    <xf numFmtId="41" fontId="2" fillId="0" borderId="0" xfId="58" applyNumberFormat="1" applyFont="1" applyAlignment="1">
      <alignment/>
      <protection/>
    </xf>
    <xf numFmtId="41" fontId="2" fillId="0" borderId="10" xfId="46" applyNumberFormat="1" applyFont="1" applyFill="1" applyBorder="1">
      <alignment/>
      <protection/>
    </xf>
    <xf numFmtId="196" fontId="2" fillId="0" borderId="10" xfId="42" applyNumberFormat="1" applyFont="1" applyBorder="1" applyAlignment="1">
      <alignment/>
    </xf>
    <xf numFmtId="0" fontId="2" fillId="0" borderId="0" xfId="42" applyNumberFormat="1" applyFont="1" applyAlignment="1">
      <alignment/>
    </xf>
    <xf numFmtId="0" fontId="2" fillId="0" borderId="0" xfId="42" applyNumberFormat="1" applyFont="1" applyAlignment="1">
      <alignment horizontal="justify" wrapText="1"/>
    </xf>
    <xf numFmtId="0" fontId="2" fillId="0" borderId="0" xfId="42" applyNumberFormat="1" applyFont="1" applyAlignment="1">
      <alignment horizontal="left" wrapText="1"/>
    </xf>
    <xf numFmtId="0" fontId="2" fillId="0" borderId="0" xfId="58" applyNumberFormat="1" applyFont="1" applyAlignment="1">
      <alignment horizontal="justify" wrapText="1"/>
      <protection/>
    </xf>
    <xf numFmtId="0" fontId="2" fillId="0" borderId="0" xfId="58" applyNumberFormat="1" applyFont="1" applyAlignment="1">
      <alignment horizontal="left" wrapText="1"/>
      <protection/>
    </xf>
    <xf numFmtId="41" fontId="2" fillId="0" borderId="22" xfId="42" applyNumberFormat="1" applyFont="1" applyBorder="1" applyAlignment="1">
      <alignment/>
    </xf>
    <xf numFmtId="41" fontId="2" fillId="0" borderId="22" xfId="46" applyNumberFormat="1" applyFont="1" applyBorder="1">
      <alignment/>
      <protection/>
    </xf>
    <xf numFmtId="41" fontId="2" fillId="0" borderId="24" xfId="46" applyNumberFormat="1" applyFont="1" applyBorder="1">
      <alignment/>
      <protection/>
    </xf>
    <xf numFmtId="38" fontId="2" fillId="0" borderId="0" xfId="42" applyNumberFormat="1" applyFont="1" applyFill="1" applyBorder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stom - Style8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onsol worksheet Sep 2001 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45</xdr:row>
      <xdr:rowOff>0</xdr:rowOff>
    </xdr:from>
    <xdr:ext cx="76200" cy="200025"/>
    <xdr:sp>
      <xdr:nvSpPr>
        <xdr:cNvPr id="1" name="Text 1"/>
        <xdr:cNvSpPr txBox="1">
          <a:spLocks noChangeArrowheads="1"/>
        </xdr:cNvSpPr>
      </xdr:nvSpPr>
      <xdr:spPr>
        <a:xfrm>
          <a:off x="0" y="842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200025"/>
    <xdr:sp>
      <xdr:nvSpPr>
        <xdr:cNvPr id="2" name="Text 3"/>
        <xdr:cNvSpPr txBox="1">
          <a:spLocks noChangeArrowheads="1"/>
        </xdr:cNvSpPr>
      </xdr:nvSpPr>
      <xdr:spPr>
        <a:xfrm>
          <a:off x="0" y="842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200025"/>
    <xdr:sp>
      <xdr:nvSpPr>
        <xdr:cNvPr id="3" name="Text 5"/>
        <xdr:cNvSpPr txBox="1">
          <a:spLocks noChangeArrowheads="1"/>
        </xdr:cNvSpPr>
      </xdr:nvSpPr>
      <xdr:spPr>
        <a:xfrm>
          <a:off x="0" y="842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200025"/>
    <xdr:sp>
      <xdr:nvSpPr>
        <xdr:cNvPr id="4" name="Text 6"/>
        <xdr:cNvSpPr txBox="1">
          <a:spLocks noChangeArrowheads="1"/>
        </xdr:cNvSpPr>
      </xdr:nvSpPr>
      <xdr:spPr>
        <a:xfrm>
          <a:off x="0" y="842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7</xdr:row>
      <xdr:rowOff>95250</xdr:rowOff>
    </xdr:from>
    <xdr:to>
      <xdr:col>5</xdr:col>
      <xdr:colOff>981075</xdr:colOff>
      <xdr:row>7</xdr:row>
      <xdr:rowOff>95250</xdr:rowOff>
    </xdr:to>
    <xdr:sp>
      <xdr:nvSpPr>
        <xdr:cNvPr id="1" name="Line 1"/>
        <xdr:cNvSpPr>
          <a:spLocks/>
        </xdr:cNvSpPr>
      </xdr:nvSpPr>
      <xdr:spPr>
        <a:xfrm>
          <a:off x="3048000" y="1285875"/>
          <a:ext cx="3314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95250</xdr:rowOff>
    </xdr:from>
    <xdr:to>
      <xdr:col>6</xdr:col>
      <xdr:colOff>866775</xdr:colOff>
      <xdr:row>7</xdr:row>
      <xdr:rowOff>95250</xdr:rowOff>
    </xdr:to>
    <xdr:sp>
      <xdr:nvSpPr>
        <xdr:cNvPr id="2" name="Line 7"/>
        <xdr:cNvSpPr>
          <a:spLocks/>
        </xdr:cNvSpPr>
      </xdr:nvSpPr>
      <xdr:spPr>
        <a:xfrm>
          <a:off x="6372225" y="12858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19</xdr:row>
      <xdr:rowOff>95250</xdr:rowOff>
    </xdr:from>
    <xdr:to>
      <xdr:col>6</xdr:col>
      <xdr:colOff>866775</xdr:colOff>
      <xdr:row>19</xdr:row>
      <xdr:rowOff>95250</xdr:rowOff>
    </xdr:to>
    <xdr:sp>
      <xdr:nvSpPr>
        <xdr:cNvPr id="3" name="Line 9"/>
        <xdr:cNvSpPr>
          <a:spLocks/>
        </xdr:cNvSpPr>
      </xdr:nvSpPr>
      <xdr:spPr>
        <a:xfrm>
          <a:off x="6372225" y="33623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19</xdr:row>
      <xdr:rowOff>95250</xdr:rowOff>
    </xdr:from>
    <xdr:to>
      <xdr:col>6</xdr:col>
      <xdr:colOff>866775</xdr:colOff>
      <xdr:row>19</xdr:row>
      <xdr:rowOff>95250</xdr:rowOff>
    </xdr:to>
    <xdr:sp>
      <xdr:nvSpPr>
        <xdr:cNvPr id="4" name="Line 11"/>
        <xdr:cNvSpPr>
          <a:spLocks/>
        </xdr:cNvSpPr>
      </xdr:nvSpPr>
      <xdr:spPr>
        <a:xfrm>
          <a:off x="6372225" y="33623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19</xdr:row>
      <xdr:rowOff>95250</xdr:rowOff>
    </xdr:from>
    <xdr:to>
      <xdr:col>5</xdr:col>
      <xdr:colOff>981075</xdr:colOff>
      <xdr:row>19</xdr:row>
      <xdr:rowOff>95250</xdr:rowOff>
    </xdr:to>
    <xdr:sp>
      <xdr:nvSpPr>
        <xdr:cNvPr id="5" name="Line 13"/>
        <xdr:cNvSpPr>
          <a:spLocks/>
        </xdr:cNvSpPr>
      </xdr:nvSpPr>
      <xdr:spPr>
        <a:xfrm>
          <a:off x="3048000" y="3362325"/>
          <a:ext cx="33147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chaiyk\My%20Documents\announcement\Dec%2006\Mithril%20Ann%203112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onsol_PL"/>
      <sheetName val="Consol_BS"/>
      <sheetName val="Consol_CF"/>
      <sheetName val="Consol_EQ"/>
      <sheetName val="Consol_RGL"/>
    </sheetNames>
    <sheetDataSet>
      <sheetData sheetId="0">
        <row r="1">
          <cell r="A1" t="str">
            <v>MITHRIL BERHAD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view="pageBreakPreview" zoomScaleSheetLayoutView="100" zoomScalePageLayoutView="0" workbookViewId="0" topLeftCell="A1">
      <selection activeCell="E31" sqref="E31"/>
    </sheetView>
  </sheetViews>
  <sheetFormatPr defaultColWidth="9.140625" defaultRowHeight="12.75"/>
  <cols>
    <col min="1" max="1" width="3.8515625" style="1" customWidth="1"/>
    <col min="2" max="2" width="32.28125" style="1" customWidth="1"/>
    <col min="3" max="3" width="12.140625" style="1" customWidth="1"/>
    <col min="4" max="4" width="2.140625" style="1" customWidth="1"/>
    <col min="5" max="5" width="12.140625" style="1" customWidth="1"/>
    <col min="6" max="6" width="2.140625" style="1" customWidth="1"/>
    <col min="7" max="7" width="12.140625" style="1" customWidth="1"/>
    <col min="8" max="8" width="2.140625" style="1" customWidth="1"/>
    <col min="9" max="9" width="12.140625" style="1" customWidth="1"/>
    <col min="10" max="10" width="2.8515625" style="1" customWidth="1"/>
    <col min="11" max="11" width="3.421875" style="1" customWidth="1"/>
    <col min="12" max="12" width="0" style="1" hidden="1" customWidth="1"/>
    <col min="13" max="16384" width="9.140625" style="1" customWidth="1"/>
  </cols>
  <sheetData>
    <row r="1" ht="13.5">
      <c r="A1" s="7" t="s">
        <v>64</v>
      </c>
    </row>
    <row r="2" ht="13.5">
      <c r="A2" s="7" t="s">
        <v>0</v>
      </c>
    </row>
    <row r="4" spans="1:2" ht="13.5">
      <c r="A4" s="3" t="s">
        <v>110</v>
      </c>
      <c r="B4" s="2"/>
    </row>
    <row r="5" spans="1:2" ht="13.5">
      <c r="A5" s="3"/>
      <c r="B5" s="2"/>
    </row>
    <row r="6" ht="13.5">
      <c r="A6" s="1" t="s">
        <v>61</v>
      </c>
    </row>
    <row r="7" ht="13.5">
      <c r="A7" s="1" t="s">
        <v>111</v>
      </c>
    </row>
    <row r="9" spans="1:2" ht="13.5">
      <c r="A9" s="4" t="s">
        <v>65</v>
      </c>
      <c r="B9" s="3"/>
    </row>
    <row r="10" spans="1:2" ht="13.5">
      <c r="A10" s="4"/>
      <c r="B10" s="3"/>
    </row>
    <row r="11" spans="3:11" ht="41.25" customHeight="1">
      <c r="C11" s="13" t="s">
        <v>66</v>
      </c>
      <c r="D11" s="13"/>
      <c r="E11" s="13"/>
      <c r="F11" s="6"/>
      <c r="G11" s="13" t="s">
        <v>67</v>
      </c>
      <c r="H11" s="13"/>
      <c r="I11" s="13"/>
      <c r="K11" s="14"/>
    </row>
    <row r="12" spans="3:11" ht="13.5">
      <c r="C12" s="68"/>
      <c r="D12" s="68"/>
      <c r="E12" s="68" t="s">
        <v>68</v>
      </c>
      <c r="F12" s="67"/>
      <c r="G12" s="68"/>
      <c r="H12" s="68"/>
      <c r="I12" s="68" t="s">
        <v>68</v>
      </c>
      <c r="K12" s="14"/>
    </row>
    <row r="13" spans="3:11" ht="13.5">
      <c r="C13" s="68" t="s">
        <v>69</v>
      </c>
      <c r="D13" s="68"/>
      <c r="E13" s="68" t="s">
        <v>70</v>
      </c>
      <c r="F13" s="67"/>
      <c r="G13" s="68" t="s">
        <v>69</v>
      </c>
      <c r="H13" s="68"/>
      <c r="I13" s="68" t="s">
        <v>70</v>
      </c>
      <c r="K13" s="14"/>
    </row>
    <row r="14" spans="3:11" ht="13.5">
      <c r="C14" s="68" t="s">
        <v>71</v>
      </c>
      <c r="D14" s="68"/>
      <c r="E14" s="68" t="s">
        <v>71</v>
      </c>
      <c r="F14" s="67"/>
      <c r="G14" s="68" t="s">
        <v>72</v>
      </c>
      <c r="H14" s="68"/>
      <c r="I14" s="68" t="s">
        <v>73</v>
      </c>
      <c r="K14" s="14"/>
    </row>
    <row r="15" spans="1:11" ht="13.5">
      <c r="A15" s="6"/>
      <c r="B15" s="7"/>
      <c r="C15" s="69" t="s">
        <v>112</v>
      </c>
      <c r="D15" s="67"/>
      <c r="E15" s="69" t="s">
        <v>113</v>
      </c>
      <c r="F15" s="67"/>
      <c r="G15" s="69" t="str">
        <f>C15</f>
        <v>30.09.10</v>
      </c>
      <c r="H15" s="67"/>
      <c r="I15" s="69" t="str">
        <f>E15</f>
        <v>30.09.09</v>
      </c>
      <c r="K15" s="14"/>
    </row>
    <row r="16" spans="3:12" ht="13.5">
      <c r="C16" s="66" t="s">
        <v>74</v>
      </c>
      <c r="D16" s="67"/>
      <c r="E16" s="66" t="s">
        <v>74</v>
      </c>
      <c r="F16" s="67"/>
      <c r="G16" s="66" t="s">
        <v>74</v>
      </c>
      <c r="H16" s="67"/>
      <c r="I16" s="66" t="s">
        <v>74</v>
      </c>
      <c r="K16" s="14"/>
      <c r="L16" s="5" t="s">
        <v>75</v>
      </c>
    </row>
    <row r="17" spans="1:11" ht="13.5">
      <c r="A17" s="8"/>
      <c r="B17" s="114"/>
      <c r="C17" s="9"/>
      <c r="D17" s="9"/>
      <c r="E17" s="9"/>
      <c r="F17" s="9"/>
      <c r="G17" s="9"/>
      <c r="H17" s="9"/>
      <c r="I17" s="9"/>
      <c r="K17" s="14"/>
    </row>
    <row r="18" spans="1:11" ht="13.5">
      <c r="A18" s="8">
        <v>1</v>
      </c>
      <c r="B18" s="115" t="s">
        <v>76</v>
      </c>
      <c r="C18" s="100">
        <f>Consol_PL!B13</f>
        <v>4190</v>
      </c>
      <c r="D18" s="35"/>
      <c r="E18" s="100">
        <f>Consol_PL!D13</f>
        <v>4064</v>
      </c>
      <c r="F18" s="101"/>
      <c r="G18" s="100">
        <f>Consol_PL!F13</f>
        <v>4190</v>
      </c>
      <c r="H18" s="100"/>
      <c r="I18" s="104">
        <f>Consol_PL!H13</f>
        <v>4064</v>
      </c>
      <c r="K18" s="14"/>
    </row>
    <row r="19" spans="1:11" ht="13.5">
      <c r="A19" s="8"/>
      <c r="B19" s="115"/>
      <c r="C19" s="102"/>
      <c r="D19" s="34"/>
      <c r="E19" s="102"/>
      <c r="F19" s="26"/>
      <c r="G19" s="102"/>
      <c r="H19" s="102"/>
      <c r="I19" s="102"/>
      <c r="K19" s="14"/>
    </row>
    <row r="20" spans="1:9" ht="13.5">
      <c r="A20" s="8">
        <v>2</v>
      </c>
      <c r="B20" s="116" t="str">
        <f>Consol_PL!A23</f>
        <v>Loss before taxation</v>
      </c>
      <c r="C20" s="102">
        <f>Consol_PL!B23</f>
        <v>-5752</v>
      </c>
      <c r="D20" s="34"/>
      <c r="E20" s="102">
        <f>Consol_PL!D23</f>
        <v>-2809</v>
      </c>
      <c r="F20" s="26"/>
      <c r="G20" s="102">
        <f>Consol_PL!F23</f>
        <v>-5752</v>
      </c>
      <c r="H20" s="102"/>
      <c r="I20" s="102">
        <f>Consol_PL!H23</f>
        <v>-2809</v>
      </c>
    </row>
    <row r="21" spans="1:9" ht="13.5">
      <c r="A21" s="8"/>
      <c r="B21" s="115"/>
      <c r="C21" s="102"/>
      <c r="D21" s="34"/>
      <c r="E21" s="102"/>
      <c r="F21" s="26"/>
      <c r="G21" s="102"/>
      <c r="H21" s="102"/>
      <c r="I21" s="102"/>
    </row>
    <row r="22" spans="1:9" ht="27">
      <c r="A22" s="22">
        <v>3</v>
      </c>
      <c r="B22" s="116" t="s">
        <v>125</v>
      </c>
      <c r="C22" s="100">
        <f>Consol_PL!B26</f>
        <v>-5639</v>
      </c>
      <c r="D22" s="110"/>
      <c r="E22" s="100">
        <f>Consol_PL!D26</f>
        <v>-2264</v>
      </c>
      <c r="F22" s="111"/>
      <c r="G22" s="100">
        <f>Consol_PL!F26</f>
        <v>-5639</v>
      </c>
      <c r="H22" s="100"/>
      <c r="I22" s="100">
        <f>Consol_PL!H26</f>
        <v>-2264</v>
      </c>
    </row>
    <row r="23" spans="1:9" ht="13.5">
      <c r="A23" s="8"/>
      <c r="B23" s="115"/>
      <c r="C23" s="100"/>
      <c r="D23" s="35"/>
      <c r="E23" s="100"/>
      <c r="F23" s="26"/>
      <c r="G23" s="100"/>
      <c r="H23" s="100"/>
      <c r="I23" s="100"/>
    </row>
    <row r="24" spans="1:9" ht="13.5">
      <c r="A24" s="8">
        <v>4</v>
      </c>
      <c r="B24" s="116" t="str">
        <f>Consol_PL!A29</f>
        <v>Net loss for the period</v>
      </c>
      <c r="C24" s="105">
        <f>Consol_PL!B29</f>
        <v>-5639</v>
      </c>
      <c r="D24" s="35"/>
      <c r="E24" s="105">
        <f>Consol_PL!D29</f>
        <v>-2264</v>
      </c>
      <c r="F24" s="26"/>
      <c r="G24" s="105">
        <f>Consol_PL!F29</f>
        <v>-5639</v>
      </c>
      <c r="H24" s="100"/>
      <c r="I24" s="105">
        <f>Consol_PL!H29</f>
        <v>-2264</v>
      </c>
    </row>
    <row r="25" spans="1:9" ht="13.5">
      <c r="A25" s="8"/>
      <c r="B25" s="115"/>
      <c r="C25" s="100"/>
      <c r="D25" s="35"/>
      <c r="E25" s="100"/>
      <c r="F25" s="26"/>
      <c r="G25" s="100"/>
      <c r="H25" s="100"/>
      <c r="I25" s="100"/>
    </row>
    <row r="26" spans="1:9" ht="13.5">
      <c r="A26" s="8">
        <v>5</v>
      </c>
      <c r="B26" s="115" t="s">
        <v>126</v>
      </c>
      <c r="C26" s="106">
        <f>Consol_PL!B40</f>
        <v>-2.832216652770941</v>
      </c>
      <c r="D26" s="107"/>
      <c r="E26" s="106">
        <f>Consol_PL!D40</f>
        <v>-1.2420860901719388</v>
      </c>
      <c r="F26" s="108"/>
      <c r="G26" s="106">
        <f>Consol_PL!F40</f>
        <v>-2.832216652770941</v>
      </c>
      <c r="H26" s="109"/>
      <c r="I26" s="106">
        <f>Consol_PL!H40</f>
        <v>-1.2420860901719388</v>
      </c>
    </row>
    <row r="27" spans="1:9" ht="13.5">
      <c r="A27" s="8"/>
      <c r="B27" s="115"/>
      <c r="C27" s="100"/>
      <c r="D27" s="35"/>
      <c r="E27" s="100"/>
      <c r="F27" s="26"/>
      <c r="G27" s="100"/>
      <c r="H27" s="100"/>
      <c r="I27" s="100"/>
    </row>
    <row r="28" spans="1:9" ht="13.5">
      <c r="A28" s="8">
        <v>6</v>
      </c>
      <c r="B28" s="115" t="s">
        <v>77</v>
      </c>
      <c r="C28" s="100">
        <v>0</v>
      </c>
      <c r="D28" s="35"/>
      <c r="E28" s="100">
        <v>0</v>
      </c>
      <c r="F28" s="34"/>
      <c r="G28" s="100">
        <v>0</v>
      </c>
      <c r="H28" s="100"/>
      <c r="I28" s="100">
        <v>0</v>
      </c>
    </row>
    <row r="29" spans="1:9" ht="30" customHeight="1">
      <c r="A29" s="8"/>
      <c r="B29" s="11"/>
      <c r="C29" s="122" t="s">
        <v>22</v>
      </c>
      <c r="D29" s="122"/>
      <c r="E29" s="122"/>
      <c r="F29" s="70"/>
      <c r="G29" s="122" t="s">
        <v>54</v>
      </c>
      <c r="H29" s="122"/>
      <c r="I29" s="122"/>
    </row>
    <row r="30" spans="1:9" ht="13.5">
      <c r="A30" s="8"/>
      <c r="B30" s="11"/>
      <c r="C30" s="122" t="s">
        <v>23</v>
      </c>
      <c r="D30" s="122"/>
      <c r="E30" s="122"/>
      <c r="F30" s="70"/>
      <c r="G30" s="122" t="s">
        <v>24</v>
      </c>
      <c r="H30" s="122"/>
      <c r="I30" s="122"/>
    </row>
    <row r="31" spans="1:9" ht="13.5">
      <c r="A31" s="8">
        <v>7</v>
      </c>
      <c r="B31" s="12" t="s">
        <v>52</v>
      </c>
      <c r="C31" s="17"/>
      <c r="D31" s="71"/>
      <c r="E31" s="16">
        <f>Consol_BS!B31/Consol_BS!B26</f>
        <v>0.0047412407585985215</v>
      </c>
      <c r="F31" s="17"/>
      <c r="G31" s="18"/>
      <c r="H31" s="18"/>
      <c r="I31" s="16">
        <f>Consol_BS!D31/Consol_BS!D26</f>
        <v>0.11802876888460302</v>
      </c>
    </row>
    <row r="32" spans="3:9" ht="13.5">
      <c r="C32" s="10"/>
      <c r="D32" s="10"/>
      <c r="E32" s="61"/>
      <c r="F32" s="17"/>
      <c r="G32" s="17"/>
      <c r="H32" s="17"/>
      <c r="I32" s="17"/>
    </row>
    <row r="33" spans="2:9" ht="13.5">
      <c r="B33" s="12"/>
      <c r="C33" s="10"/>
      <c r="D33" s="10"/>
      <c r="E33" s="10"/>
      <c r="F33" s="10"/>
      <c r="G33" s="10"/>
      <c r="H33" s="10"/>
      <c r="I33" s="10"/>
    </row>
    <row r="34" spans="1:9" ht="13.5">
      <c r="A34" s="4" t="s">
        <v>14</v>
      </c>
      <c r="B34" s="3"/>
      <c r="C34" s="10"/>
      <c r="D34" s="10"/>
      <c r="E34" s="10"/>
      <c r="F34" s="10"/>
      <c r="G34" s="10"/>
      <c r="H34" s="10"/>
      <c r="I34" s="10"/>
    </row>
    <row r="35" spans="1:9" ht="13.5">
      <c r="A35" s="4"/>
      <c r="B35" s="3"/>
      <c r="C35" s="10"/>
      <c r="D35" s="10"/>
      <c r="E35" s="10"/>
      <c r="F35" s="10"/>
      <c r="G35" s="10"/>
      <c r="H35" s="10"/>
      <c r="I35" s="10"/>
    </row>
    <row r="36" spans="3:9" ht="13.5">
      <c r="C36" s="59" t="s">
        <v>66</v>
      </c>
      <c r="D36" s="59"/>
      <c r="E36" s="59"/>
      <c r="F36" s="60"/>
      <c r="G36" s="59" t="s">
        <v>67</v>
      </c>
      <c r="H36" s="59"/>
      <c r="I36" s="59"/>
    </row>
    <row r="37" spans="1:9" ht="13.5">
      <c r="A37" s="6"/>
      <c r="B37" s="7"/>
      <c r="C37" s="72" t="str">
        <f>C15</f>
        <v>30.09.10</v>
      </c>
      <c r="D37" s="72"/>
      <c r="E37" s="72" t="str">
        <f>E15</f>
        <v>30.09.09</v>
      </c>
      <c r="F37" s="72"/>
      <c r="G37" s="72" t="str">
        <f>G15</f>
        <v>30.09.10</v>
      </c>
      <c r="H37" s="72"/>
      <c r="I37" s="72" t="str">
        <f>I15</f>
        <v>30.09.09</v>
      </c>
    </row>
    <row r="38" spans="3:9" ht="13.5">
      <c r="C38" s="73" t="s">
        <v>74</v>
      </c>
      <c r="D38" s="72"/>
      <c r="E38" s="73" t="s">
        <v>74</v>
      </c>
      <c r="F38" s="72"/>
      <c r="G38" s="73" t="s">
        <v>74</v>
      </c>
      <c r="H38" s="72"/>
      <c r="I38" s="73" t="s">
        <v>74</v>
      </c>
    </row>
    <row r="39" spans="1:9" ht="13.5">
      <c r="A39" s="8"/>
      <c r="C39" s="15"/>
      <c r="D39" s="15"/>
      <c r="E39" s="15"/>
      <c r="F39" s="15"/>
      <c r="G39" s="15"/>
      <c r="H39" s="15"/>
      <c r="I39" s="15"/>
    </row>
    <row r="40" spans="1:9" ht="13.5">
      <c r="A40" s="8">
        <v>1</v>
      </c>
      <c r="B40" s="117" t="str">
        <f>Consol_PL!A20</f>
        <v>Operating loss</v>
      </c>
      <c r="C40" s="100">
        <f>Consol_PL!B20</f>
        <v>-4365</v>
      </c>
      <c r="D40" s="35"/>
      <c r="E40" s="100">
        <f>Consol_PL!D20</f>
        <v>-1192</v>
      </c>
      <c r="F40" s="101"/>
      <c r="G40" s="100">
        <f>Consol_PL!F20</f>
        <v>-4365</v>
      </c>
      <c r="H40" s="100"/>
      <c r="I40" s="100">
        <f>Consol_PL!H20</f>
        <v>-1192</v>
      </c>
    </row>
    <row r="41" spans="1:9" ht="13.5">
      <c r="A41" s="8"/>
      <c r="B41" s="117"/>
      <c r="C41" s="102"/>
      <c r="D41" s="34"/>
      <c r="E41" s="102"/>
      <c r="F41" s="26"/>
      <c r="G41" s="102"/>
      <c r="H41" s="102"/>
      <c r="I41" s="102"/>
    </row>
    <row r="42" spans="1:9" ht="13.5">
      <c r="A42" s="8">
        <v>2</v>
      </c>
      <c r="B42" s="118" t="s">
        <v>15</v>
      </c>
      <c r="C42" s="100">
        <f>G42</f>
        <v>6</v>
      </c>
      <c r="D42" s="34"/>
      <c r="E42" s="102">
        <v>0</v>
      </c>
      <c r="F42" s="26"/>
      <c r="G42" s="100">
        <f>-Consol_CF!D16</f>
        <v>6</v>
      </c>
      <c r="H42" s="102"/>
      <c r="I42" s="102">
        <f>-Consol_CF!F16</f>
        <v>0</v>
      </c>
    </row>
    <row r="43" spans="1:9" ht="13.5">
      <c r="A43" s="8"/>
      <c r="B43" s="117"/>
      <c r="C43" s="102"/>
      <c r="D43" s="34"/>
      <c r="E43" s="102"/>
      <c r="F43" s="26"/>
      <c r="G43" s="102"/>
      <c r="H43" s="102"/>
      <c r="I43" s="102"/>
    </row>
    <row r="44" spans="1:11" ht="13.5">
      <c r="A44" s="8">
        <v>3</v>
      </c>
      <c r="B44" s="118" t="s">
        <v>40</v>
      </c>
      <c r="C44" s="100">
        <v>-1387</v>
      </c>
      <c r="D44" s="35"/>
      <c r="E44" s="26">
        <v>-1617</v>
      </c>
      <c r="F44" s="26"/>
      <c r="G44" s="100">
        <f>-Consol_CF!D15</f>
        <v>-1387</v>
      </c>
      <c r="H44" s="100"/>
      <c r="I44" s="100">
        <f>-Consol_CF!F15</f>
        <v>-1617</v>
      </c>
      <c r="K44" s="21"/>
    </row>
    <row r="45" spans="3:9" ht="12.75">
      <c r="C45" s="103"/>
      <c r="D45" s="103"/>
      <c r="E45" s="103"/>
      <c r="F45" s="103"/>
      <c r="G45" s="103"/>
      <c r="H45" s="103"/>
      <c r="I45" s="103"/>
    </row>
    <row r="46" ht="12.75"/>
    <row r="47" ht="13.5"/>
    <row r="48" ht="13.5">
      <c r="A48" s="20"/>
    </row>
    <row r="49" ht="13.5">
      <c r="A49" s="19"/>
    </row>
    <row r="50" ht="13.5">
      <c r="A50" s="19"/>
    </row>
  </sheetData>
  <sheetProtection/>
  <mergeCells count="4">
    <mergeCell ref="C29:E29"/>
    <mergeCell ref="G29:I29"/>
    <mergeCell ref="C30:E30"/>
    <mergeCell ref="G30:I30"/>
  </mergeCells>
  <printOptions horizontalCentered="1"/>
  <pageMargins left="0" right="0" top="0.78" bottom="0.59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view="pageBreakPreview" zoomScaleSheetLayoutView="100" zoomScalePageLayoutView="0" workbookViewId="0" topLeftCell="A33">
      <selection activeCell="F61" sqref="F61"/>
    </sheetView>
  </sheetViews>
  <sheetFormatPr defaultColWidth="9.140625" defaultRowHeight="12.75"/>
  <cols>
    <col min="1" max="1" width="30.57421875" style="24" customWidth="1"/>
    <col min="2" max="2" width="14.28125" style="24" customWidth="1"/>
    <col min="3" max="3" width="1.421875" style="24" customWidth="1"/>
    <col min="4" max="4" width="13.421875" style="24" customWidth="1"/>
    <col min="5" max="5" width="1.421875" style="25" customWidth="1"/>
    <col min="6" max="6" width="13.421875" style="24" customWidth="1"/>
    <col min="7" max="7" width="1.8515625" style="25" customWidth="1"/>
    <col min="8" max="8" width="13.421875" style="24" customWidth="1"/>
    <col min="9" max="9" width="1.1484375" style="24" customWidth="1"/>
    <col min="10" max="16384" width="9.140625" style="24" customWidth="1"/>
  </cols>
  <sheetData>
    <row r="1" spans="1:3" ht="13.5">
      <c r="A1" s="23" t="str">
        <f>Summary!A1</f>
        <v>MITHRIL BERHAD</v>
      </c>
      <c r="B1" s="23"/>
      <c r="C1" s="23"/>
    </row>
    <row r="2" spans="1:3" ht="13.5">
      <c r="A2" s="7" t="str">
        <f>Summary!A2</f>
        <v>(Company No.: 577765-U)</v>
      </c>
      <c r="B2" s="7"/>
      <c r="C2" s="7"/>
    </row>
    <row r="4" spans="1:3" ht="13.5">
      <c r="A4" s="23" t="s">
        <v>154</v>
      </c>
      <c r="B4" s="23"/>
      <c r="C4" s="23"/>
    </row>
    <row r="5" spans="1:3" ht="13.5">
      <c r="A5" s="23" t="s">
        <v>114</v>
      </c>
      <c r="B5" s="23"/>
      <c r="C5" s="23"/>
    </row>
    <row r="6" spans="1:3" ht="13.5">
      <c r="A6" s="23"/>
      <c r="B6" s="23"/>
      <c r="C6" s="23"/>
    </row>
    <row r="7" spans="1:3" ht="13.5">
      <c r="A7" s="26"/>
      <c r="B7" s="26"/>
      <c r="C7" s="26"/>
    </row>
    <row r="8" spans="2:8" s="27" customFormat="1" ht="13.5">
      <c r="B8" s="94" t="s">
        <v>25</v>
      </c>
      <c r="C8" s="96"/>
      <c r="D8" s="94" t="s">
        <v>26</v>
      </c>
      <c r="E8" s="97"/>
      <c r="F8" s="94" t="s">
        <v>115</v>
      </c>
      <c r="G8" s="96"/>
      <c r="H8" s="94" t="str">
        <f>F8</f>
        <v>3 Months</v>
      </c>
    </row>
    <row r="9" spans="2:8" s="27" customFormat="1" ht="13.5">
      <c r="B9" s="94" t="s">
        <v>27</v>
      </c>
      <c r="C9" s="96"/>
      <c r="D9" s="94" t="s">
        <v>27</v>
      </c>
      <c r="E9" s="97"/>
      <c r="F9" s="94" t="s">
        <v>28</v>
      </c>
      <c r="G9" s="96"/>
      <c r="H9" s="94" t="s">
        <v>28</v>
      </c>
    </row>
    <row r="10" spans="2:8" s="27" customFormat="1" ht="13.5">
      <c r="B10" s="96" t="str">
        <f>Summary!C15</f>
        <v>30.09.10</v>
      </c>
      <c r="C10" s="96"/>
      <c r="D10" s="96" t="str">
        <f>Summary!E15</f>
        <v>30.09.09</v>
      </c>
      <c r="E10" s="97"/>
      <c r="F10" s="96" t="str">
        <f>Summary!G15</f>
        <v>30.09.10</v>
      </c>
      <c r="G10" s="96"/>
      <c r="H10" s="96" t="str">
        <f>Summary!I15</f>
        <v>30.09.09</v>
      </c>
    </row>
    <row r="11" spans="2:8" s="27" customFormat="1" ht="20.25" customHeight="1">
      <c r="B11" s="98" t="s">
        <v>74</v>
      </c>
      <c r="C11" s="96"/>
      <c r="D11" s="98" t="s">
        <v>74</v>
      </c>
      <c r="E11" s="96"/>
      <c r="F11" s="98" t="s">
        <v>74</v>
      </c>
      <c r="G11" s="96"/>
      <c r="H11" s="98" t="s">
        <v>74</v>
      </c>
    </row>
    <row r="12" spans="4:8" ht="13.5">
      <c r="D12" s="29"/>
      <c r="E12" s="30"/>
      <c r="F12" s="29"/>
      <c r="G12" s="30"/>
      <c r="H12" s="29"/>
    </row>
    <row r="13" spans="1:8" ht="13.5">
      <c r="A13" s="27" t="s">
        <v>76</v>
      </c>
      <c r="B13" s="24">
        <v>4190</v>
      </c>
      <c r="C13" s="27"/>
      <c r="D13" s="27">
        <v>4064</v>
      </c>
      <c r="F13" s="24">
        <v>4190</v>
      </c>
      <c r="H13" s="27">
        <v>4064</v>
      </c>
    </row>
    <row r="14" spans="1:8" ht="13.5">
      <c r="A14" s="27" t="s">
        <v>116</v>
      </c>
      <c r="B14" s="36">
        <v>-3559</v>
      </c>
      <c r="C14" s="27"/>
      <c r="D14" s="112">
        <v>-3304</v>
      </c>
      <c r="F14" s="113">
        <v>-3559</v>
      </c>
      <c r="G14" s="32"/>
      <c r="H14" s="112">
        <v>-3304</v>
      </c>
    </row>
    <row r="15" spans="1:8" ht="13.5">
      <c r="A15" s="27" t="s">
        <v>117</v>
      </c>
      <c r="B15" s="27">
        <f>SUM(B13:B14)</f>
        <v>631</v>
      </c>
      <c r="C15" s="27"/>
      <c r="D15" s="27">
        <f>SUM(D13:D14)</f>
        <v>760</v>
      </c>
      <c r="F15" s="27">
        <f>SUM(F13:F14)</f>
        <v>631</v>
      </c>
      <c r="G15" s="32"/>
      <c r="H15" s="27">
        <f>SUM(H13:H14)</f>
        <v>760</v>
      </c>
    </row>
    <row r="16" spans="1:8" ht="13.5">
      <c r="A16" s="27"/>
      <c r="B16" s="34"/>
      <c r="C16" s="27"/>
      <c r="D16" s="27"/>
      <c r="F16" s="34"/>
      <c r="G16" s="32"/>
      <c r="H16" s="27"/>
    </row>
    <row r="17" spans="1:8" ht="13.5">
      <c r="A17" s="27" t="s">
        <v>56</v>
      </c>
      <c r="B17" s="34">
        <v>169</v>
      </c>
      <c r="C17" s="27"/>
      <c r="D17" s="27">
        <v>37</v>
      </c>
      <c r="F17" s="34">
        <f>163+6</f>
        <v>169</v>
      </c>
      <c r="G17" s="32"/>
      <c r="H17" s="27">
        <v>37</v>
      </c>
    </row>
    <row r="18" spans="1:8" ht="13.5">
      <c r="A18" s="27" t="s">
        <v>118</v>
      </c>
      <c r="B18" s="34">
        <v>-190</v>
      </c>
      <c r="C18" s="27"/>
      <c r="D18" s="27">
        <v>-164</v>
      </c>
      <c r="F18" s="34">
        <f>-191+1</f>
        <v>-190</v>
      </c>
      <c r="G18" s="32"/>
      <c r="H18" s="27">
        <v>-164</v>
      </c>
    </row>
    <row r="19" spans="1:8" ht="13.5">
      <c r="A19" s="27" t="s">
        <v>119</v>
      </c>
      <c r="B19" s="36">
        <v>-4975</v>
      </c>
      <c r="C19" s="27"/>
      <c r="D19" s="112">
        <v>-1825</v>
      </c>
      <c r="F19" s="36">
        <v>-4975</v>
      </c>
      <c r="G19" s="32"/>
      <c r="H19" s="112">
        <v>-1825</v>
      </c>
    </row>
    <row r="20" spans="1:8" ht="13.5">
      <c r="A20" s="27" t="s">
        <v>122</v>
      </c>
      <c r="B20" s="27">
        <f>SUM(B15:B19)</f>
        <v>-4365</v>
      </c>
      <c r="C20" s="27"/>
      <c r="D20" s="27">
        <f>SUM(D15:D19)</f>
        <v>-1192</v>
      </c>
      <c r="F20" s="27">
        <f>SUM(F15:F19)</f>
        <v>-4365</v>
      </c>
      <c r="G20" s="32"/>
      <c r="H20" s="27">
        <f>SUM(H15:H19)</f>
        <v>-1192</v>
      </c>
    </row>
    <row r="21" spans="1:8" ht="13.5">
      <c r="A21" s="27"/>
      <c r="C21" s="27"/>
      <c r="D21" s="27"/>
      <c r="H21" s="27"/>
    </row>
    <row r="22" spans="1:8" ht="13.5">
      <c r="A22" s="27" t="s">
        <v>57</v>
      </c>
      <c r="B22" s="36">
        <v>-1387</v>
      </c>
      <c r="C22" s="27"/>
      <c r="D22" s="112">
        <v>-1617</v>
      </c>
      <c r="F22" s="36">
        <v>-1387</v>
      </c>
      <c r="G22" s="32"/>
      <c r="H22" s="112">
        <v>-1617</v>
      </c>
    </row>
    <row r="23" spans="1:8" ht="13.5">
      <c r="A23" s="24" t="s">
        <v>41</v>
      </c>
      <c r="B23" s="27">
        <f>SUM(B20:B22)</f>
        <v>-5752</v>
      </c>
      <c r="C23" s="27"/>
      <c r="D23" s="27">
        <f>SUM(D20:D22)</f>
        <v>-2809</v>
      </c>
      <c r="F23" s="27">
        <f>SUM(F20:F22)</f>
        <v>-5752</v>
      </c>
      <c r="H23" s="27">
        <f>SUM(H20:H22)</f>
        <v>-2809</v>
      </c>
    </row>
    <row r="24" spans="1:8" ht="13.5">
      <c r="A24" s="27"/>
      <c r="B24" s="25"/>
      <c r="C24" s="77"/>
      <c r="D24" s="25"/>
      <c r="F24" s="25"/>
      <c r="H24" s="25"/>
    </row>
    <row r="25" spans="1:8" ht="13.5">
      <c r="A25" s="27" t="s">
        <v>120</v>
      </c>
      <c r="B25" s="33">
        <v>113</v>
      </c>
      <c r="C25" s="77"/>
      <c r="D25" s="33">
        <v>545</v>
      </c>
      <c r="F25" s="33">
        <v>113</v>
      </c>
      <c r="H25" s="33">
        <v>545</v>
      </c>
    </row>
    <row r="26" spans="1:8" ht="13.5">
      <c r="A26" s="27" t="s">
        <v>2</v>
      </c>
      <c r="B26" s="24">
        <f>SUM(B23:B25)</f>
        <v>-5639</v>
      </c>
      <c r="C26" s="27"/>
      <c r="D26" s="24">
        <f>SUM(D23:D25)</f>
        <v>-2264</v>
      </c>
      <c r="F26" s="24">
        <f>SUM(F23:F25)</f>
        <v>-5639</v>
      </c>
      <c r="G26" s="35"/>
      <c r="H26" s="24">
        <f>SUM(H23:H25)</f>
        <v>-2264</v>
      </c>
    </row>
    <row r="27" spans="1:7" ht="13.5">
      <c r="A27" s="27"/>
      <c r="B27" s="34"/>
      <c r="C27" s="27"/>
      <c r="F27" s="34"/>
      <c r="G27" s="35"/>
    </row>
    <row r="28" spans="1:8" ht="13.5">
      <c r="A28" s="27" t="s">
        <v>58</v>
      </c>
      <c r="B28" s="36">
        <v>0</v>
      </c>
      <c r="C28" s="27"/>
      <c r="D28" s="33">
        <v>0</v>
      </c>
      <c r="F28" s="36">
        <v>0</v>
      </c>
      <c r="G28" s="35"/>
      <c r="H28" s="33">
        <v>0</v>
      </c>
    </row>
    <row r="29" spans="1:8" ht="13.5">
      <c r="A29" s="27" t="s">
        <v>123</v>
      </c>
      <c r="B29" s="119">
        <f>B26</f>
        <v>-5639</v>
      </c>
      <c r="C29" s="27"/>
      <c r="D29" s="120">
        <f>SUM(D26:D28)</f>
        <v>-2264</v>
      </c>
      <c r="F29" s="119">
        <f>F26</f>
        <v>-5639</v>
      </c>
      <c r="G29" s="35"/>
      <c r="H29" s="120">
        <f>SUM(H26:H28)</f>
        <v>-2264</v>
      </c>
    </row>
    <row r="30" spans="4:8" ht="13.5">
      <c r="D30" s="25"/>
      <c r="F30" s="32"/>
      <c r="G30" s="32"/>
      <c r="H30" s="25"/>
    </row>
    <row r="31" spans="1:8" ht="13.5">
      <c r="A31" s="24" t="s">
        <v>158</v>
      </c>
      <c r="D31" s="25"/>
      <c r="F31" s="32"/>
      <c r="G31" s="32"/>
      <c r="H31" s="25"/>
    </row>
    <row r="32" spans="1:8" ht="13.5">
      <c r="A32" s="24" t="s">
        <v>155</v>
      </c>
      <c r="B32" s="24">
        <v>0</v>
      </c>
      <c r="D32" s="25">
        <v>0</v>
      </c>
      <c r="F32" s="32">
        <v>0</v>
      </c>
      <c r="G32" s="32"/>
      <c r="H32" s="25">
        <v>0</v>
      </c>
    </row>
    <row r="33" spans="4:8" ht="13.5">
      <c r="D33" s="25"/>
      <c r="F33" s="32"/>
      <c r="G33" s="32"/>
      <c r="H33" s="25"/>
    </row>
    <row r="34" spans="1:8" ht="13.5">
      <c r="A34" s="24" t="s">
        <v>159</v>
      </c>
      <c r="D34" s="25"/>
      <c r="F34" s="32"/>
      <c r="G34" s="32"/>
      <c r="H34" s="25"/>
    </row>
    <row r="35" spans="1:8" ht="13.5">
      <c r="A35" s="24" t="s">
        <v>156</v>
      </c>
      <c r="D35" s="25"/>
      <c r="F35" s="32"/>
      <c r="G35" s="32"/>
      <c r="H35" s="25"/>
    </row>
    <row r="36" spans="1:8" ht="14.25" thickBot="1">
      <c r="A36" s="24" t="s">
        <v>157</v>
      </c>
      <c r="B36" s="121">
        <f>B29+B32</f>
        <v>-5639</v>
      </c>
      <c r="D36" s="121">
        <f>D29+D32</f>
        <v>-2264</v>
      </c>
      <c r="F36" s="121">
        <f>F29+F32</f>
        <v>-5639</v>
      </c>
      <c r="G36" s="32"/>
      <c r="H36" s="121">
        <f>H29+H32</f>
        <v>-2264</v>
      </c>
    </row>
    <row r="37" spans="4:8" ht="14.25" thickTop="1">
      <c r="D37" s="25"/>
      <c r="F37" s="32"/>
      <c r="G37" s="32"/>
      <c r="H37" s="25"/>
    </row>
    <row r="38" spans="4:8" ht="13.5">
      <c r="D38" s="25"/>
      <c r="F38" s="32"/>
      <c r="G38" s="32"/>
      <c r="H38" s="25"/>
    </row>
    <row r="39" spans="1:7" ht="13.5">
      <c r="A39" s="24" t="s">
        <v>124</v>
      </c>
      <c r="F39" s="31"/>
      <c r="G39" s="32"/>
    </row>
    <row r="40" spans="1:8" ht="13.5">
      <c r="A40" s="78" t="s">
        <v>90</v>
      </c>
      <c r="B40" s="74">
        <f>B26/199102*100</f>
        <v>-2.832216652770941</v>
      </c>
      <c r="C40" s="27"/>
      <c r="D40" s="37">
        <f>D29/182274*100</f>
        <v>-1.2420860901719388</v>
      </c>
      <c r="E40" s="37"/>
      <c r="F40" s="38">
        <f>F26/199102*100</f>
        <v>-2.832216652770941</v>
      </c>
      <c r="G40" s="38"/>
      <c r="H40" s="37">
        <f>H29/182274*100</f>
        <v>-1.2420860901719388</v>
      </c>
    </row>
    <row r="41" spans="1:8" ht="13.5">
      <c r="A41" s="78" t="s">
        <v>91</v>
      </c>
      <c r="B41" s="39" t="s">
        <v>78</v>
      </c>
      <c r="C41" s="27"/>
      <c r="D41" s="39" t="s">
        <v>78</v>
      </c>
      <c r="E41" s="39"/>
      <c r="F41" s="38" t="s">
        <v>78</v>
      </c>
      <c r="G41" s="38"/>
      <c r="H41" s="39" t="s">
        <v>78</v>
      </c>
    </row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>
      <c r="A55" s="24" t="s">
        <v>63</v>
      </c>
    </row>
    <row r="56" ht="13.5">
      <c r="A56" s="24" t="s">
        <v>121</v>
      </c>
    </row>
  </sheetData>
  <sheetProtection/>
  <printOptions horizontalCentered="1"/>
  <pageMargins left="0.45" right="0.2" top="0.65" bottom="0.6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1"/>
  <sheetViews>
    <sheetView view="pageBreakPreview" zoomScaleSheetLayoutView="100" zoomScalePageLayoutView="0" workbookViewId="0" topLeftCell="A1">
      <selection activeCell="B30" sqref="B30"/>
    </sheetView>
  </sheetViews>
  <sheetFormatPr defaultColWidth="9.140625" defaultRowHeight="12.75"/>
  <cols>
    <col min="1" max="1" width="46.57421875" style="27" customWidth="1"/>
    <col min="2" max="2" width="14.28125" style="79" bestFit="1" customWidth="1"/>
    <col min="3" max="3" width="1.7109375" style="79" customWidth="1"/>
    <col min="4" max="4" width="14.00390625" style="79" customWidth="1"/>
    <col min="5" max="5" width="6.28125" style="27" customWidth="1"/>
    <col min="6" max="6" width="11.421875" style="27" customWidth="1"/>
    <col min="7" max="7" width="12.421875" style="27" bestFit="1" customWidth="1"/>
    <col min="8" max="12" width="9.7109375" style="27" customWidth="1"/>
    <col min="13" max="16384" width="9.140625" style="27" customWidth="1"/>
  </cols>
  <sheetData>
    <row r="1" ht="13.5">
      <c r="A1" s="82" t="str">
        <f>Summary!A1</f>
        <v>MITHRIL BERHAD</v>
      </c>
    </row>
    <row r="2" ht="13.5">
      <c r="A2" s="83" t="str">
        <f>Consol_PL!A2</f>
        <v>(Company No.: 577765-U)</v>
      </c>
    </row>
    <row r="4" ht="13.5">
      <c r="A4" s="82" t="s">
        <v>147</v>
      </c>
    </row>
    <row r="5" ht="13.5">
      <c r="A5" s="82" t="s">
        <v>127</v>
      </c>
    </row>
    <row r="6" spans="2:4" ht="13.5">
      <c r="B6" s="63" t="s">
        <v>79</v>
      </c>
      <c r="C6" s="63"/>
      <c r="D6" s="63" t="s">
        <v>79</v>
      </c>
    </row>
    <row r="7" spans="2:4" ht="13.5">
      <c r="B7" s="75" t="str">
        <f>Summary!C15</f>
        <v>30.09.10</v>
      </c>
      <c r="C7" s="63"/>
      <c r="D7" s="75" t="s">
        <v>109</v>
      </c>
    </row>
    <row r="8" spans="2:4" ht="13.5">
      <c r="B8" s="63" t="s">
        <v>20</v>
      </c>
      <c r="C8" s="63"/>
      <c r="D8" s="63" t="s">
        <v>21</v>
      </c>
    </row>
    <row r="9" spans="2:4" s="77" customFormat="1" ht="15">
      <c r="B9" s="84" t="s">
        <v>74</v>
      </c>
      <c r="C9" s="64"/>
      <c r="D9" s="84" t="s">
        <v>74</v>
      </c>
    </row>
    <row r="10" spans="1:4" s="77" customFormat="1" ht="15">
      <c r="A10" s="85" t="s">
        <v>30</v>
      </c>
      <c r="B10" s="40"/>
      <c r="C10" s="28"/>
      <c r="D10" s="40"/>
    </row>
    <row r="11" ht="13.5">
      <c r="A11" s="82" t="s">
        <v>128</v>
      </c>
    </row>
    <row r="12" spans="1:4" ht="13.5">
      <c r="A12" s="27" t="s">
        <v>80</v>
      </c>
      <c r="B12" s="79">
        <v>3081</v>
      </c>
      <c r="D12" s="79">
        <v>3360</v>
      </c>
    </row>
    <row r="13" spans="1:4" ht="13.5">
      <c r="A13" s="27" t="s">
        <v>19</v>
      </c>
      <c r="B13" s="79">
        <v>65000</v>
      </c>
      <c r="D13" s="79">
        <v>65000</v>
      </c>
    </row>
    <row r="14" spans="2:4" ht="13.5">
      <c r="B14" s="87">
        <f>SUM(B12:B13)</f>
        <v>68081</v>
      </c>
      <c r="D14" s="87">
        <f>SUM(D12:D13)</f>
        <v>68360</v>
      </c>
    </row>
    <row r="15" ht="13.5">
      <c r="A15" s="82" t="s">
        <v>81</v>
      </c>
    </row>
    <row r="16" spans="1:4" ht="13.5">
      <c r="A16" s="27" t="s">
        <v>82</v>
      </c>
      <c r="B16" s="79">
        <v>3576</v>
      </c>
      <c r="D16" s="79">
        <v>3867</v>
      </c>
    </row>
    <row r="17" spans="1:4" ht="13.5">
      <c r="A17" s="27" t="s">
        <v>83</v>
      </c>
      <c r="B17" s="79">
        <v>3591</v>
      </c>
      <c r="D17" s="79">
        <v>3982</v>
      </c>
    </row>
    <row r="18" spans="1:4" ht="13.5">
      <c r="A18" s="27" t="s">
        <v>84</v>
      </c>
      <c r="B18" s="86">
        <v>322</v>
      </c>
      <c r="D18" s="86">
        <v>709</v>
      </c>
    </row>
    <row r="19" spans="2:4" ht="13.5">
      <c r="B19" s="91">
        <f>SUM(B16:B18)</f>
        <v>7489</v>
      </c>
      <c r="D19" s="91">
        <f>SUM(D16:D18)</f>
        <v>8558</v>
      </c>
    </row>
    <row r="20" spans="1:4" ht="13.5">
      <c r="A20" s="27" t="s">
        <v>129</v>
      </c>
      <c r="B20" s="80">
        <v>15659</v>
      </c>
      <c r="C20" s="80"/>
      <c r="D20" s="80">
        <v>19625</v>
      </c>
    </row>
    <row r="21" spans="2:4" ht="13.5">
      <c r="B21" s="87">
        <f>SUM(B19:B20)</f>
        <v>23148</v>
      </c>
      <c r="C21" s="80"/>
      <c r="D21" s="87">
        <f>SUM(D19:D20)</f>
        <v>28183</v>
      </c>
    </row>
    <row r="22" spans="1:4" ht="14.25" thickBot="1">
      <c r="A22" s="82" t="s">
        <v>31</v>
      </c>
      <c r="B22" s="88">
        <f>B14+B21</f>
        <v>91229</v>
      </c>
      <c r="D22" s="88">
        <f>D14+D21</f>
        <v>96543</v>
      </c>
    </row>
    <row r="24" ht="13.5">
      <c r="A24" s="82" t="s">
        <v>32</v>
      </c>
    </row>
    <row r="25" ht="13.5">
      <c r="A25" s="82" t="s">
        <v>33</v>
      </c>
    </row>
    <row r="26" spans="1:4" ht="13.5">
      <c r="A26" s="27" t="s">
        <v>87</v>
      </c>
      <c r="B26" s="79">
        <f>Consol_EQ!B17</f>
        <v>49776</v>
      </c>
      <c r="D26" s="79">
        <v>49776</v>
      </c>
    </row>
    <row r="27" ht="13.5">
      <c r="A27" s="27" t="s">
        <v>103</v>
      </c>
    </row>
    <row r="28" spans="1:4" ht="13.5">
      <c r="A28" s="27" t="s">
        <v>104</v>
      </c>
      <c r="B28" s="79">
        <v>829</v>
      </c>
      <c r="D28" s="79">
        <v>829</v>
      </c>
    </row>
    <row r="29" spans="1:4" ht="13.5">
      <c r="A29" s="27" t="s">
        <v>16</v>
      </c>
      <c r="B29" s="79">
        <f>Consol_EQ!F17</f>
        <v>8650</v>
      </c>
      <c r="D29" s="79">
        <v>8650</v>
      </c>
    </row>
    <row r="30" spans="1:4" ht="13.5">
      <c r="A30" s="27" t="s">
        <v>88</v>
      </c>
      <c r="B30" s="86">
        <f>Consol_EQ!G17</f>
        <v>-59019</v>
      </c>
      <c r="D30" s="86">
        <f>-53379-1</f>
        <v>-53380</v>
      </c>
    </row>
    <row r="31" spans="1:4" ht="13.5">
      <c r="A31" s="82" t="s">
        <v>34</v>
      </c>
      <c r="B31" s="87">
        <f>SUM(B26:B30)</f>
        <v>236</v>
      </c>
      <c r="D31" s="87">
        <f>SUM(D26:D30)</f>
        <v>5875</v>
      </c>
    </row>
    <row r="33" ht="13.5">
      <c r="A33" s="82" t="s">
        <v>35</v>
      </c>
    </row>
    <row r="34" spans="1:4" ht="13.5">
      <c r="A34" s="27" t="s">
        <v>130</v>
      </c>
      <c r="B34" s="79">
        <v>836</v>
      </c>
      <c r="D34" s="79">
        <v>349</v>
      </c>
    </row>
    <row r="35" spans="1:4" ht="13.5">
      <c r="A35" s="27" t="s">
        <v>59</v>
      </c>
      <c r="B35" s="79">
        <v>715</v>
      </c>
      <c r="D35" s="79">
        <v>829</v>
      </c>
    </row>
    <row r="36" spans="2:4" ht="13.5">
      <c r="B36" s="87">
        <f>SUM(B34:B35)</f>
        <v>1551</v>
      </c>
      <c r="D36" s="87">
        <f>SUM(D34:D35)</f>
        <v>1178</v>
      </c>
    </row>
    <row r="38" ht="13.5">
      <c r="A38" s="82" t="s">
        <v>85</v>
      </c>
    </row>
    <row r="39" spans="1:4" ht="13.5">
      <c r="A39" s="27" t="s">
        <v>130</v>
      </c>
      <c r="B39" s="79">
        <f>73753-B40</f>
        <v>34794</v>
      </c>
      <c r="D39" s="79">
        <f>73833-D40</f>
        <v>35326</v>
      </c>
    </row>
    <row r="40" spans="1:4" ht="13.5">
      <c r="A40" s="27" t="s">
        <v>17</v>
      </c>
      <c r="B40" s="79">
        <v>38959</v>
      </c>
      <c r="D40" s="79">
        <v>38507</v>
      </c>
    </row>
    <row r="41" spans="1:4" ht="13.5">
      <c r="A41" s="27" t="s">
        <v>86</v>
      </c>
      <c r="B41" s="79">
        <v>14868</v>
      </c>
      <c r="D41" s="79">
        <v>14747</v>
      </c>
    </row>
    <row r="42" spans="1:4" ht="13.5">
      <c r="A42" s="27" t="s">
        <v>102</v>
      </c>
      <c r="B42" s="79">
        <v>821</v>
      </c>
      <c r="D42" s="79">
        <v>910</v>
      </c>
    </row>
    <row r="43" spans="2:4" ht="13.5">
      <c r="B43" s="87">
        <f>SUM(B39:B42)</f>
        <v>89442</v>
      </c>
      <c r="D43" s="87">
        <f>SUM(D39:D42)</f>
        <v>89490</v>
      </c>
    </row>
    <row r="44" spans="1:4" ht="13.5">
      <c r="A44" s="82" t="s">
        <v>36</v>
      </c>
      <c r="B44" s="87">
        <f>B36+B43</f>
        <v>90993</v>
      </c>
      <c r="D44" s="87">
        <f>D36+D43</f>
        <v>90668</v>
      </c>
    </row>
    <row r="45" spans="1:4" ht="14.25" thickBot="1">
      <c r="A45" s="82" t="s">
        <v>37</v>
      </c>
      <c r="B45" s="88">
        <f>B31+B44</f>
        <v>91229</v>
      </c>
      <c r="D45" s="88">
        <f>D31+D44</f>
        <v>96543</v>
      </c>
    </row>
    <row r="56" ht="13.5">
      <c r="A56" s="27" t="s">
        <v>149</v>
      </c>
    </row>
    <row r="57" ht="13.5">
      <c r="A57" s="27" t="s">
        <v>148</v>
      </c>
    </row>
    <row r="61" spans="2:4" ht="13.5">
      <c r="B61" s="79">
        <f>B22-B45</f>
        <v>0</v>
      </c>
      <c r="C61" s="79">
        <f>C22-C45</f>
        <v>0</v>
      </c>
      <c r="D61" s="79">
        <f>D22-D45</f>
        <v>0</v>
      </c>
    </row>
  </sheetData>
  <sheetProtection/>
  <printOptions horizontalCentered="1"/>
  <pageMargins left="0.68" right="0.39" top="0.67" bottom="0.49" header="0.5" footer="0.39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view="pageBreakPreview" zoomScaleSheetLayoutView="100" zoomScalePageLayoutView="0" workbookViewId="0" topLeftCell="A1">
      <selection activeCell="G15" sqref="G15"/>
    </sheetView>
  </sheetViews>
  <sheetFormatPr defaultColWidth="9.140625" defaultRowHeight="12.75"/>
  <cols>
    <col min="1" max="1" width="35.57421875" style="24" customWidth="1"/>
    <col min="2" max="2" width="9.57421875" style="24" bestFit="1" customWidth="1"/>
    <col min="3" max="3" width="10.421875" style="24" bestFit="1" customWidth="1"/>
    <col min="4" max="4" width="12.00390625" style="24" customWidth="1"/>
    <col min="5" max="5" width="13.140625" style="24" bestFit="1" customWidth="1"/>
    <col min="6" max="6" width="14.7109375" style="24" customWidth="1"/>
    <col min="7" max="7" width="14.28125" style="24" customWidth="1"/>
    <col min="8" max="8" width="10.8515625" style="24" customWidth="1"/>
    <col min="9" max="9" width="0.71875" style="24" customWidth="1"/>
    <col min="10" max="16384" width="9.140625" style="24" customWidth="1"/>
  </cols>
  <sheetData>
    <row r="1" ht="13.5">
      <c r="A1" s="23" t="str">
        <f>'[1]Summary'!A1</f>
        <v>MITHRIL BERHAD</v>
      </c>
    </row>
    <row r="2" ht="13.5">
      <c r="A2" s="7" t="str">
        <f>Summary!A2</f>
        <v>(Company No.: 577765-U)</v>
      </c>
    </row>
    <row r="4" ht="13.5">
      <c r="A4" s="23" t="s">
        <v>60</v>
      </c>
    </row>
    <row r="5" ht="13.5">
      <c r="A5" s="23" t="str">
        <f>Consol_CF!A5</f>
        <v>FOR THE CUMULATIVE QUARTER ENDED 30TH SEPTEMBER 2010</v>
      </c>
    </row>
    <row r="6" ht="13.5">
      <c r="A6" s="26"/>
    </row>
    <row r="7" spans="2:8" ht="13.5">
      <c r="B7" s="42"/>
      <c r="C7" s="43" t="s">
        <v>11</v>
      </c>
      <c r="D7" s="65"/>
      <c r="E7" s="65"/>
      <c r="F7" s="44"/>
      <c r="G7" s="45" t="s">
        <v>12</v>
      </c>
      <c r="H7" s="46"/>
    </row>
    <row r="8" spans="2:8" ht="13.5">
      <c r="B8" s="47"/>
      <c r="C8" s="48"/>
      <c r="D8" s="41"/>
      <c r="E8" s="41"/>
      <c r="F8" s="49"/>
      <c r="G8" s="50"/>
      <c r="H8" s="51"/>
    </row>
    <row r="9" spans="2:8" s="29" customFormat="1" ht="13.5">
      <c r="B9" s="47" t="s">
        <v>43</v>
      </c>
      <c r="C9" s="53" t="s">
        <v>43</v>
      </c>
      <c r="D9" s="53" t="s">
        <v>44</v>
      </c>
      <c r="E9" s="81" t="s">
        <v>92</v>
      </c>
      <c r="F9" s="81" t="s">
        <v>97</v>
      </c>
      <c r="G9" s="47" t="s">
        <v>45</v>
      </c>
      <c r="H9" s="54" t="s">
        <v>13</v>
      </c>
    </row>
    <row r="10" spans="1:8" s="29" customFormat="1" ht="13.5">
      <c r="A10" s="52" t="s">
        <v>62</v>
      </c>
      <c r="B10" s="47" t="s">
        <v>46</v>
      </c>
      <c r="C10" s="53" t="s">
        <v>47</v>
      </c>
      <c r="D10" s="53" t="s">
        <v>48</v>
      </c>
      <c r="E10" s="47" t="s">
        <v>93</v>
      </c>
      <c r="F10" s="47" t="s">
        <v>49</v>
      </c>
      <c r="G10" s="47" t="s">
        <v>50</v>
      </c>
      <c r="H10" s="54"/>
    </row>
    <row r="11" spans="1:8" s="29" customFormat="1" ht="13.5">
      <c r="A11" s="76" t="str">
        <f>Consol_CF!D8</f>
        <v>30.09.10</v>
      </c>
      <c r="B11" s="50"/>
      <c r="C11" s="48"/>
      <c r="D11" s="48"/>
      <c r="E11" s="50" t="s">
        <v>94</v>
      </c>
      <c r="F11" s="50" t="s">
        <v>51</v>
      </c>
      <c r="G11" s="50"/>
      <c r="H11" s="49"/>
    </row>
    <row r="12" spans="2:8" ht="13.5">
      <c r="B12" s="47" t="s">
        <v>74</v>
      </c>
      <c r="C12" s="47" t="s">
        <v>74</v>
      </c>
      <c r="D12" s="47" t="s">
        <v>74</v>
      </c>
      <c r="E12" s="47" t="s">
        <v>74</v>
      </c>
      <c r="F12" s="47" t="s">
        <v>74</v>
      </c>
      <c r="G12" s="47" t="s">
        <v>74</v>
      </c>
      <c r="H12" s="47" t="s">
        <v>74</v>
      </c>
    </row>
    <row r="13" spans="2:8" ht="13.5">
      <c r="B13" s="47"/>
      <c r="C13" s="53"/>
      <c r="D13" s="53"/>
      <c r="E13" s="53"/>
      <c r="F13" s="47"/>
      <c r="G13" s="47"/>
      <c r="H13" s="51"/>
    </row>
    <row r="14" spans="1:9" ht="13.5">
      <c r="A14" s="24" t="s">
        <v>131</v>
      </c>
      <c r="B14" s="56">
        <v>49776</v>
      </c>
      <c r="C14" s="56">
        <v>0</v>
      </c>
      <c r="D14" s="56">
        <v>0</v>
      </c>
      <c r="E14" s="56">
        <v>829</v>
      </c>
      <c r="F14" s="56">
        <v>8650</v>
      </c>
      <c r="G14" s="55">
        <v>-53380</v>
      </c>
      <c r="H14" s="51">
        <f>SUM(B14:G14)</f>
        <v>5875</v>
      </c>
      <c r="I14" s="24">
        <f>H14-'[1]Consol_BS'!D45</f>
        <v>5875</v>
      </c>
    </row>
    <row r="15" spans="1:8" s="25" customFormat="1" ht="13.5">
      <c r="A15" s="25" t="str">
        <f>Consol_PL!A26</f>
        <v>Loss for the period</v>
      </c>
      <c r="B15" s="55">
        <v>0</v>
      </c>
      <c r="C15" s="56">
        <v>0</v>
      </c>
      <c r="D15" s="56">
        <v>0</v>
      </c>
      <c r="E15" s="56">
        <v>0</v>
      </c>
      <c r="F15" s="55">
        <v>0</v>
      </c>
      <c r="G15" s="55">
        <f>Consol_PL!F29</f>
        <v>-5639</v>
      </c>
      <c r="H15" s="51">
        <f>SUM(B15:G15)</f>
        <v>-5639</v>
      </c>
    </row>
    <row r="16" spans="2:8" s="25" customFormat="1" ht="13.5">
      <c r="B16" s="55"/>
      <c r="C16" s="56"/>
      <c r="D16" s="56"/>
      <c r="E16" s="56"/>
      <c r="F16" s="55"/>
      <c r="G16" s="55"/>
      <c r="H16" s="51"/>
    </row>
    <row r="17" spans="1:8" s="25" customFormat="1" ht="14.25" thickBot="1">
      <c r="A17" s="25" t="s">
        <v>132</v>
      </c>
      <c r="B17" s="57">
        <f aca="true" t="shared" si="0" ref="B17:H17">SUM(B14:B16)</f>
        <v>49776</v>
      </c>
      <c r="C17" s="57">
        <f t="shared" si="0"/>
        <v>0</v>
      </c>
      <c r="D17" s="57">
        <f t="shared" si="0"/>
        <v>0</v>
      </c>
      <c r="E17" s="57">
        <f t="shared" si="0"/>
        <v>829</v>
      </c>
      <c r="F17" s="57">
        <f t="shared" si="0"/>
        <v>8650</v>
      </c>
      <c r="G17" s="57">
        <f t="shared" si="0"/>
        <v>-59019</v>
      </c>
      <c r="H17" s="57">
        <f t="shared" si="0"/>
        <v>236</v>
      </c>
    </row>
    <row r="18" s="25" customFormat="1" ht="14.25" thickTop="1">
      <c r="H18" s="58"/>
    </row>
    <row r="19" spans="1:8" s="25" customFormat="1" ht="13.5">
      <c r="A19" s="24"/>
      <c r="B19" s="42"/>
      <c r="C19" s="43" t="s">
        <v>11</v>
      </c>
      <c r="D19" s="65"/>
      <c r="E19" s="65"/>
      <c r="F19" s="44"/>
      <c r="G19" s="45" t="s">
        <v>12</v>
      </c>
      <c r="H19" s="46"/>
    </row>
    <row r="20" spans="1:8" s="25" customFormat="1" ht="13.5">
      <c r="A20" s="24"/>
      <c r="B20" s="47"/>
      <c r="C20" s="48"/>
      <c r="D20" s="41"/>
      <c r="E20" s="41"/>
      <c r="F20" s="49"/>
      <c r="G20" s="50"/>
      <c r="H20" s="51"/>
    </row>
    <row r="21" spans="2:8" s="25" customFormat="1" ht="13.5">
      <c r="B21" s="47" t="s">
        <v>43</v>
      </c>
      <c r="C21" s="53" t="s">
        <v>43</v>
      </c>
      <c r="D21" s="53" t="s">
        <v>44</v>
      </c>
      <c r="E21" s="81" t="s">
        <v>92</v>
      </c>
      <c r="F21" s="81" t="s">
        <v>97</v>
      </c>
      <c r="G21" s="47" t="s">
        <v>45</v>
      </c>
      <c r="H21" s="54" t="s">
        <v>13</v>
      </c>
    </row>
    <row r="22" spans="1:8" s="25" customFormat="1" ht="13.5">
      <c r="A22" s="52" t="s">
        <v>62</v>
      </c>
      <c r="B22" s="47" t="s">
        <v>46</v>
      </c>
      <c r="C22" s="53" t="s">
        <v>47</v>
      </c>
      <c r="D22" s="53" t="s">
        <v>48</v>
      </c>
      <c r="E22" s="47" t="s">
        <v>93</v>
      </c>
      <c r="F22" s="47" t="s">
        <v>49</v>
      </c>
      <c r="G22" s="47" t="s">
        <v>50</v>
      </c>
      <c r="H22" s="54"/>
    </row>
    <row r="23" spans="1:8" s="25" customFormat="1" ht="13.5">
      <c r="A23" s="76" t="str">
        <f>Summary!E15</f>
        <v>30.09.09</v>
      </c>
      <c r="B23" s="50"/>
      <c r="C23" s="48"/>
      <c r="D23" s="48"/>
      <c r="E23" s="50" t="s">
        <v>94</v>
      </c>
      <c r="F23" s="50" t="s">
        <v>51</v>
      </c>
      <c r="G23" s="50"/>
      <c r="H23" s="49"/>
    </row>
    <row r="24" spans="1:8" s="25" customFormat="1" ht="13.5">
      <c r="A24" s="24"/>
      <c r="B24" s="47" t="s">
        <v>74</v>
      </c>
      <c r="C24" s="47" t="s">
        <v>74</v>
      </c>
      <c r="D24" s="47" t="s">
        <v>74</v>
      </c>
      <c r="E24" s="47" t="s">
        <v>74</v>
      </c>
      <c r="F24" s="47" t="s">
        <v>74</v>
      </c>
      <c r="G24" s="47" t="s">
        <v>74</v>
      </c>
      <c r="H24" s="47" t="s">
        <v>74</v>
      </c>
    </row>
    <row r="25" spans="1:8" s="25" customFormat="1" ht="13.5">
      <c r="A25" s="24"/>
      <c r="B25" s="47"/>
      <c r="C25" s="53"/>
      <c r="D25" s="53"/>
      <c r="E25" s="53"/>
      <c r="F25" s="47"/>
      <c r="G25" s="47"/>
      <c r="H25" s="51"/>
    </row>
    <row r="26" spans="1:8" s="25" customFormat="1" ht="13.5">
      <c r="A26" s="24" t="s">
        <v>99</v>
      </c>
      <c r="B26" s="55">
        <v>182274</v>
      </c>
      <c r="C26" s="56">
        <f>80339</f>
        <v>80339</v>
      </c>
      <c r="D26" s="56">
        <v>2274</v>
      </c>
      <c r="E26" s="56">
        <v>0</v>
      </c>
      <c r="F26" s="55">
        <v>9521</v>
      </c>
      <c r="G26" s="55">
        <v>-220545</v>
      </c>
      <c r="H26" s="51">
        <f>SUM(B26:G26)</f>
        <v>53863</v>
      </c>
    </row>
    <row r="27" spans="1:8" s="25" customFormat="1" ht="13.5">
      <c r="A27" s="25" t="s">
        <v>2</v>
      </c>
      <c r="B27" s="55">
        <v>0</v>
      </c>
      <c r="C27" s="56">
        <v>0</v>
      </c>
      <c r="D27" s="56">
        <v>0</v>
      </c>
      <c r="E27" s="56">
        <v>0</v>
      </c>
      <c r="F27" s="55">
        <v>0</v>
      </c>
      <c r="G27" s="55">
        <f>Consol_PL!H26</f>
        <v>-2264</v>
      </c>
      <c r="H27" s="51">
        <f>SUM(B27:G27)</f>
        <v>-2264</v>
      </c>
    </row>
    <row r="28" spans="1:8" s="25" customFormat="1" ht="13.5">
      <c r="A28" s="25" t="s">
        <v>100</v>
      </c>
      <c r="B28" s="55">
        <v>-136706</v>
      </c>
      <c r="C28" s="56">
        <v>0</v>
      </c>
      <c r="D28" s="56">
        <v>0</v>
      </c>
      <c r="E28" s="56">
        <v>0</v>
      </c>
      <c r="F28" s="55">
        <v>0</v>
      </c>
      <c r="G28" s="55">
        <f>-B28</f>
        <v>136706</v>
      </c>
      <c r="H28" s="51">
        <f>SUM(B28:G28)</f>
        <v>0</v>
      </c>
    </row>
    <row r="29" spans="1:8" s="25" customFormat="1" ht="13.5">
      <c r="A29" s="25" t="s">
        <v>101</v>
      </c>
      <c r="B29" s="55">
        <v>0</v>
      </c>
      <c r="C29" s="56">
        <v>-80339</v>
      </c>
      <c r="D29" s="56">
        <v>0</v>
      </c>
      <c r="E29" s="56">
        <v>0</v>
      </c>
      <c r="F29" s="55">
        <v>0</v>
      </c>
      <c r="G29" s="55">
        <f>-C29</f>
        <v>80339</v>
      </c>
      <c r="H29" s="51">
        <f>SUM(B29:G29)</f>
        <v>0</v>
      </c>
    </row>
    <row r="30" spans="2:8" s="25" customFormat="1" ht="13.5">
      <c r="B30" s="55"/>
      <c r="C30" s="56"/>
      <c r="D30" s="56"/>
      <c r="E30" s="56"/>
      <c r="F30" s="55"/>
      <c r="G30" s="55"/>
      <c r="H30" s="51"/>
    </row>
    <row r="31" spans="1:8" s="25" customFormat="1" ht="14.25" thickBot="1">
      <c r="A31" s="25" t="s">
        <v>133</v>
      </c>
      <c r="B31" s="57">
        <f aca="true" t="shared" si="1" ref="B31:H31">SUM(B26:B30)</f>
        <v>45568</v>
      </c>
      <c r="C31" s="57">
        <f t="shared" si="1"/>
        <v>0</v>
      </c>
      <c r="D31" s="57">
        <f t="shared" si="1"/>
        <v>2274</v>
      </c>
      <c r="E31" s="57">
        <f t="shared" si="1"/>
        <v>0</v>
      </c>
      <c r="F31" s="57">
        <f t="shared" si="1"/>
        <v>9521</v>
      </c>
      <c r="G31" s="57">
        <f t="shared" si="1"/>
        <v>-5764</v>
      </c>
      <c r="H31" s="57">
        <f t="shared" si="1"/>
        <v>51599</v>
      </c>
    </row>
    <row r="32" s="25" customFormat="1" ht="14.25" thickTop="1">
      <c r="H32" s="58"/>
    </row>
    <row r="33" s="25" customFormat="1" ht="13.5">
      <c r="H33" s="58"/>
    </row>
    <row r="34" s="25" customFormat="1" ht="13.5">
      <c r="H34" s="58"/>
    </row>
    <row r="35" s="25" customFormat="1" ht="13.5">
      <c r="H35" s="58"/>
    </row>
    <row r="36" s="25" customFormat="1" ht="13.5">
      <c r="H36" s="58"/>
    </row>
    <row r="37" s="25" customFormat="1" ht="13.5">
      <c r="H37" s="58"/>
    </row>
    <row r="38" s="25" customFormat="1" ht="13.5">
      <c r="H38" s="58"/>
    </row>
    <row r="39" ht="13.5">
      <c r="A39" s="24" t="s">
        <v>151</v>
      </c>
    </row>
    <row r="40" ht="13.5">
      <c r="A40" s="24" t="s">
        <v>134</v>
      </c>
    </row>
    <row r="41" ht="13.5">
      <c r="A41" s="24" t="s">
        <v>53</v>
      </c>
    </row>
    <row r="43" ht="13.5">
      <c r="A43" s="24" t="s">
        <v>53</v>
      </c>
    </row>
  </sheetData>
  <sheetProtection/>
  <printOptions horizontalCentered="1"/>
  <pageMargins left="0.75" right="0.36" top="0.57" bottom="0" header="0.5" footer="0"/>
  <pageSetup fitToHeight="1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view="pageBreakPreview" zoomScaleSheetLayoutView="100" zoomScalePageLayoutView="0" workbookViewId="0" topLeftCell="A13">
      <selection activeCell="C20" sqref="C20"/>
    </sheetView>
  </sheetViews>
  <sheetFormatPr defaultColWidth="9.140625" defaultRowHeight="12.75"/>
  <cols>
    <col min="1" max="1" width="2.28125" style="27" customWidth="1"/>
    <col min="2" max="2" width="2.7109375" style="27" customWidth="1"/>
    <col min="3" max="3" width="54.140625" style="27" customWidth="1"/>
    <col min="4" max="4" width="14.28125" style="79" customWidth="1"/>
    <col min="5" max="5" width="3.140625" style="79" customWidth="1"/>
    <col min="6" max="6" width="14.28125" style="79" customWidth="1"/>
    <col min="7" max="7" width="7.140625" style="27" customWidth="1"/>
    <col min="8" max="8" width="10.28125" style="27" bestFit="1" customWidth="1"/>
    <col min="9" max="16384" width="9.140625" style="27" customWidth="1"/>
  </cols>
  <sheetData>
    <row r="1" spans="1:3" ht="13.5">
      <c r="A1" s="82" t="str">
        <f>Summary!A1</f>
        <v>MITHRIL BERHAD</v>
      </c>
      <c r="B1" s="82"/>
      <c r="C1" s="82"/>
    </row>
    <row r="2" spans="1:3" ht="13.5">
      <c r="A2" s="83" t="str">
        <f>Summary!A2</f>
        <v>(Company No.: 577765-U)</v>
      </c>
      <c r="B2" s="82"/>
      <c r="C2" s="82"/>
    </row>
    <row r="4" spans="1:3" ht="13.5">
      <c r="A4" s="82" t="s">
        <v>153</v>
      </c>
      <c r="B4" s="82"/>
      <c r="C4" s="82"/>
    </row>
    <row r="5" spans="1:3" ht="13.5">
      <c r="A5" s="82" t="s">
        <v>135</v>
      </c>
      <c r="B5" s="82"/>
      <c r="C5" s="82"/>
    </row>
    <row r="6" spans="1:3" ht="13.5">
      <c r="A6" s="82"/>
      <c r="B6" s="82"/>
      <c r="C6" s="82"/>
    </row>
    <row r="7" spans="4:6" ht="13.5">
      <c r="D7" s="94" t="s">
        <v>136</v>
      </c>
      <c r="E7" s="62"/>
      <c r="F7" s="94" t="str">
        <f>D7</f>
        <v>3 Months Ended</v>
      </c>
    </row>
    <row r="8" spans="4:6" ht="13.5">
      <c r="D8" s="99" t="str">
        <f>Summary!C15</f>
        <v>30.09.10</v>
      </c>
      <c r="E8" s="62"/>
      <c r="F8" s="99" t="str">
        <f>Summary!E15</f>
        <v>30.09.09</v>
      </c>
    </row>
    <row r="9" spans="4:6" ht="15">
      <c r="D9" s="95" t="s">
        <v>74</v>
      </c>
      <c r="E9" s="62"/>
      <c r="F9" s="95" t="s">
        <v>74</v>
      </c>
    </row>
    <row r="10" spans="1:3" ht="13.5">
      <c r="A10" s="82" t="s">
        <v>3</v>
      </c>
      <c r="B10" s="82"/>
      <c r="C10" s="82"/>
    </row>
    <row r="11" spans="2:6" s="77" customFormat="1" ht="13.5">
      <c r="B11" s="77" t="s">
        <v>41</v>
      </c>
      <c r="D11" s="80">
        <f>Consol_PL!F23</f>
        <v>-5752</v>
      </c>
      <c r="E11" s="80"/>
      <c r="F11" s="80">
        <f>Consol_PL!H23</f>
        <v>-2809</v>
      </c>
    </row>
    <row r="12" spans="2:6" s="77" customFormat="1" ht="13.5">
      <c r="B12" s="77" t="s">
        <v>55</v>
      </c>
      <c r="D12" s="80"/>
      <c r="E12" s="80"/>
      <c r="F12" s="80"/>
    </row>
    <row r="13" spans="3:6" s="77" customFormat="1" ht="13.5">
      <c r="C13" s="77" t="s">
        <v>38</v>
      </c>
      <c r="D13" s="80">
        <v>342</v>
      </c>
      <c r="E13" s="80"/>
      <c r="F13" s="80">
        <v>385</v>
      </c>
    </row>
    <row r="14" spans="3:6" s="77" customFormat="1" ht="13.5">
      <c r="C14" s="77" t="s">
        <v>39</v>
      </c>
      <c r="D14" s="80">
        <v>0</v>
      </c>
      <c r="E14" s="80"/>
      <c r="F14" s="80">
        <v>38</v>
      </c>
    </row>
    <row r="15" spans="3:6" s="77" customFormat="1" ht="13.5">
      <c r="C15" s="77" t="s">
        <v>42</v>
      </c>
      <c r="D15" s="80">
        <v>1387</v>
      </c>
      <c r="E15" s="80"/>
      <c r="F15" s="80">
        <v>1617</v>
      </c>
    </row>
    <row r="16" spans="3:6" s="77" customFormat="1" ht="13.5">
      <c r="C16" s="77" t="s">
        <v>4</v>
      </c>
      <c r="D16" s="80">
        <v>-6</v>
      </c>
      <c r="E16" s="80"/>
      <c r="F16" s="80">
        <v>0</v>
      </c>
    </row>
    <row r="17" spans="3:6" s="77" customFormat="1" ht="13.5">
      <c r="C17" s="77" t="s">
        <v>142</v>
      </c>
      <c r="D17" s="80"/>
      <c r="E17" s="80"/>
      <c r="F17" s="80"/>
    </row>
    <row r="18" spans="3:6" s="77" customFormat="1" ht="13.5">
      <c r="C18" s="77" t="s">
        <v>141</v>
      </c>
      <c r="D18" s="80">
        <v>64</v>
      </c>
      <c r="E18" s="80"/>
      <c r="F18" s="80">
        <v>-54</v>
      </c>
    </row>
    <row r="19" spans="3:6" s="77" customFormat="1" ht="13.5">
      <c r="C19" s="77" t="s">
        <v>161</v>
      </c>
      <c r="D19" s="80">
        <v>3966</v>
      </c>
      <c r="E19" s="80"/>
      <c r="F19" s="80">
        <v>0</v>
      </c>
    </row>
    <row r="20" spans="3:6" s="77" customFormat="1" ht="13.5">
      <c r="C20" s="77" t="s">
        <v>143</v>
      </c>
      <c r="D20" s="86">
        <v>-68</v>
      </c>
      <c r="E20" s="80"/>
      <c r="F20" s="86">
        <v>0</v>
      </c>
    </row>
    <row r="21" spans="2:6" s="77" customFormat="1" ht="13.5">
      <c r="B21" s="89" t="s">
        <v>144</v>
      </c>
      <c r="D21" s="80">
        <f>SUM(D11:D20)</f>
        <v>-67</v>
      </c>
      <c r="E21" s="80"/>
      <c r="F21" s="80">
        <f>SUM(F11:F20)</f>
        <v>-823</v>
      </c>
    </row>
    <row r="22" spans="2:6" s="77" customFormat="1" ht="13.5">
      <c r="B22" s="89"/>
      <c r="D22" s="80"/>
      <c r="E22" s="80"/>
      <c r="F22" s="80"/>
    </row>
    <row r="23" spans="2:6" s="77" customFormat="1" ht="13.5">
      <c r="B23" s="77" t="s">
        <v>5</v>
      </c>
      <c r="D23" s="80"/>
      <c r="E23" s="80"/>
      <c r="F23" s="80"/>
    </row>
    <row r="24" spans="3:6" s="77" customFormat="1" ht="13.5">
      <c r="C24" s="90" t="s">
        <v>106</v>
      </c>
      <c r="D24" s="80">
        <v>227</v>
      </c>
      <c r="E24" s="80"/>
      <c r="F24" s="80">
        <v>222</v>
      </c>
    </row>
    <row r="25" spans="3:6" s="77" customFormat="1" ht="13.5">
      <c r="C25" s="90" t="s">
        <v>108</v>
      </c>
      <c r="D25" s="80">
        <v>391</v>
      </c>
      <c r="E25" s="80"/>
      <c r="F25" s="80">
        <v>238</v>
      </c>
    </row>
    <row r="26" spans="3:6" s="77" customFormat="1" ht="13.5">
      <c r="C26" s="90" t="s">
        <v>139</v>
      </c>
      <c r="D26" s="80">
        <v>-195</v>
      </c>
      <c r="E26" s="80"/>
      <c r="F26" s="80">
        <v>-12378</v>
      </c>
    </row>
    <row r="27" spans="2:6" s="77" customFormat="1" ht="13.5">
      <c r="B27" s="77" t="s">
        <v>140</v>
      </c>
      <c r="D27" s="91">
        <f>SUM(D21:D26)</f>
        <v>356</v>
      </c>
      <c r="E27" s="80"/>
      <c r="F27" s="91">
        <f>SUM(F21:F26)</f>
        <v>-12741</v>
      </c>
    </row>
    <row r="28" spans="3:6" s="77" customFormat="1" ht="13.5">
      <c r="C28" s="77" t="s">
        <v>138</v>
      </c>
      <c r="D28" s="80">
        <v>-89</v>
      </c>
      <c r="E28" s="80"/>
      <c r="F28" s="80">
        <v>-105</v>
      </c>
    </row>
    <row r="29" spans="2:6" s="77" customFormat="1" ht="13.5">
      <c r="B29" s="77" t="s">
        <v>145</v>
      </c>
      <c r="D29" s="87">
        <f>SUM(D27:D28)</f>
        <v>267</v>
      </c>
      <c r="E29" s="80"/>
      <c r="F29" s="87">
        <f>SUM(F27:F28)</f>
        <v>-12846</v>
      </c>
    </row>
    <row r="30" spans="1:6" s="77" customFormat="1" ht="13.5">
      <c r="A30" s="85"/>
      <c r="B30" s="85"/>
      <c r="C30" s="85"/>
      <c r="D30" s="80"/>
      <c r="E30" s="80"/>
      <c r="F30" s="80"/>
    </row>
    <row r="31" spans="1:6" s="77" customFormat="1" ht="13.5">
      <c r="A31" s="85" t="s">
        <v>6</v>
      </c>
      <c r="B31" s="85"/>
      <c r="C31" s="85"/>
      <c r="D31" s="80"/>
      <c r="E31" s="80"/>
      <c r="F31" s="80"/>
    </row>
    <row r="32" spans="2:6" s="77" customFormat="1" ht="13.5">
      <c r="B32" s="77" t="s">
        <v>7</v>
      </c>
      <c r="D32" s="80">
        <v>-72</v>
      </c>
      <c r="E32" s="80"/>
      <c r="F32" s="80">
        <v>-25</v>
      </c>
    </row>
    <row r="33" spans="2:6" s="77" customFormat="1" ht="13.5">
      <c r="B33" s="77" t="s">
        <v>29</v>
      </c>
      <c r="D33" s="80">
        <f>15+61</f>
        <v>76</v>
      </c>
      <c r="E33" s="80"/>
      <c r="F33" s="80">
        <v>0</v>
      </c>
    </row>
    <row r="34" spans="2:6" s="77" customFormat="1" ht="13.5">
      <c r="B34" s="77" t="s">
        <v>8</v>
      </c>
      <c r="D34" s="80">
        <v>6</v>
      </c>
      <c r="E34" s="80"/>
      <c r="F34" s="80">
        <v>0</v>
      </c>
    </row>
    <row r="35" spans="2:6" s="77" customFormat="1" ht="13.5">
      <c r="B35" s="77" t="s">
        <v>146</v>
      </c>
      <c r="D35" s="87">
        <f>SUM(D32:D34)</f>
        <v>10</v>
      </c>
      <c r="E35" s="80"/>
      <c r="F35" s="87">
        <f>SUM(F32:F34)</f>
        <v>-25</v>
      </c>
    </row>
    <row r="36" spans="4:6" s="77" customFormat="1" ht="13.5">
      <c r="D36" s="80"/>
      <c r="E36" s="80"/>
      <c r="F36" s="80"/>
    </row>
    <row r="37" spans="1:6" s="77" customFormat="1" ht="13.5">
      <c r="A37" s="85" t="s">
        <v>9</v>
      </c>
      <c r="B37" s="85"/>
      <c r="C37" s="85"/>
      <c r="D37" s="80"/>
      <c r="E37" s="80"/>
      <c r="F37" s="80"/>
    </row>
    <row r="38" spans="2:6" s="77" customFormat="1" ht="13.5">
      <c r="B38" s="77" t="s">
        <v>107</v>
      </c>
      <c r="D38" s="80">
        <v>-479</v>
      </c>
      <c r="E38" s="80"/>
      <c r="F38" s="80">
        <v>-906</v>
      </c>
    </row>
    <row r="39" spans="2:6" s="77" customFormat="1" ht="13.5">
      <c r="B39" s="77" t="s">
        <v>105</v>
      </c>
      <c r="D39" s="80">
        <v>-12</v>
      </c>
      <c r="E39" s="80"/>
      <c r="F39" s="80">
        <v>-33</v>
      </c>
    </row>
    <row r="40" spans="2:6" s="77" customFormat="1" ht="13.5">
      <c r="B40" s="77" t="s">
        <v>137</v>
      </c>
      <c r="D40" s="80">
        <v>484</v>
      </c>
      <c r="E40" s="80"/>
      <c r="F40" s="80">
        <v>0</v>
      </c>
    </row>
    <row r="41" spans="2:6" s="77" customFormat="1" ht="13.5">
      <c r="B41" s="77" t="s">
        <v>18</v>
      </c>
      <c r="D41" s="80">
        <v>-71</v>
      </c>
      <c r="E41" s="80"/>
      <c r="F41" s="80">
        <v>-85</v>
      </c>
    </row>
    <row r="42" spans="2:6" s="77" customFormat="1" ht="13.5">
      <c r="B42" s="77" t="s">
        <v>98</v>
      </c>
      <c r="D42" s="87">
        <f>SUM(D38:D41)</f>
        <v>-78</v>
      </c>
      <c r="E42" s="80"/>
      <c r="F42" s="87">
        <f>SUM(F38:F41)</f>
        <v>-1024</v>
      </c>
    </row>
    <row r="43" spans="4:6" s="77" customFormat="1" ht="13.5">
      <c r="D43" s="80"/>
      <c r="E43" s="80"/>
      <c r="F43" s="80"/>
    </row>
    <row r="44" spans="1:6" s="77" customFormat="1" ht="13.5">
      <c r="A44" s="85" t="s">
        <v>160</v>
      </c>
      <c r="B44" s="85"/>
      <c r="C44" s="85"/>
      <c r="D44" s="80">
        <f>D29+D35+D42</f>
        <v>199</v>
      </c>
      <c r="E44" s="80"/>
      <c r="F44" s="80">
        <f>F29+F35+F42</f>
        <v>-13895</v>
      </c>
    </row>
    <row r="45" spans="1:6" s="77" customFormat="1" ht="13.5">
      <c r="A45" s="77" t="s">
        <v>1</v>
      </c>
      <c r="B45" s="85"/>
      <c r="C45" s="85"/>
      <c r="D45" s="80">
        <v>-193</v>
      </c>
      <c r="E45" s="80"/>
      <c r="F45" s="80">
        <v>13509</v>
      </c>
    </row>
    <row r="46" spans="1:6" s="77" customFormat="1" ht="14.25" thickBot="1">
      <c r="A46" s="85" t="s">
        <v>89</v>
      </c>
      <c r="B46" s="85"/>
      <c r="C46" s="85"/>
      <c r="D46" s="92">
        <f>SUM(D44:D45)</f>
        <v>6</v>
      </c>
      <c r="E46" s="80"/>
      <c r="F46" s="92">
        <f>SUM(F44:F45)</f>
        <v>-386</v>
      </c>
    </row>
    <row r="47" spans="1:6" s="77" customFormat="1" ht="14.25" thickTop="1">
      <c r="A47" s="85"/>
      <c r="B47" s="85"/>
      <c r="C47" s="85"/>
      <c r="D47" s="80"/>
      <c r="E47" s="80"/>
      <c r="F47" s="80"/>
    </row>
    <row r="48" spans="1:6" s="77" customFormat="1" ht="13.5">
      <c r="A48" s="77" t="s">
        <v>10</v>
      </c>
      <c r="D48" s="80"/>
      <c r="E48" s="80"/>
      <c r="F48" s="80"/>
    </row>
    <row r="49" spans="2:6" s="77" customFormat="1" ht="13.5">
      <c r="B49" s="77" t="s">
        <v>95</v>
      </c>
      <c r="D49" s="80">
        <f>D46-D50</f>
        <v>322</v>
      </c>
      <c r="E49" s="80"/>
      <c r="F49" s="80">
        <f>F46-F50</f>
        <v>1170</v>
      </c>
    </row>
    <row r="50" spans="2:6" ht="13.5">
      <c r="B50" s="27" t="s">
        <v>96</v>
      </c>
      <c r="D50" s="79">
        <v>-316</v>
      </c>
      <c r="F50" s="79">
        <v>-1556</v>
      </c>
    </row>
    <row r="51" spans="4:6" ht="14.25" thickBot="1">
      <c r="D51" s="92">
        <f>SUM(D49:D50)</f>
        <v>6</v>
      </c>
      <c r="E51" s="93"/>
      <c r="F51" s="92">
        <f>SUM(F49:F50)</f>
        <v>-386</v>
      </c>
    </row>
    <row r="52" spans="4:6" ht="14.25" thickTop="1">
      <c r="D52" s="28"/>
      <c r="E52" s="93"/>
      <c r="F52" s="28"/>
    </row>
    <row r="53" spans="4:6" ht="13.5">
      <c r="D53" s="28"/>
      <c r="E53" s="93"/>
      <c r="F53" s="28"/>
    </row>
    <row r="54" spans="4:6" ht="13.5">
      <c r="D54" s="28"/>
      <c r="E54" s="93"/>
      <c r="F54" s="28"/>
    </row>
    <row r="55" spans="4:6" ht="13.5">
      <c r="D55" s="28"/>
      <c r="E55" s="93"/>
      <c r="F55" s="28"/>
    </row>
    <row r="56" spans="4:6" ht="13.5">
      <c r="D56" s="28"/>
      <c r="E56" s="93"/>
      <c r="F56" s="28"/>
    </row>
    <row r="57" spans="4:6" ht="13.5">
      <c r="D57" s="28"/>
      <c r="E57" s="93"/>
      <c r="F57" s="28"/>
    </row>
    <row r="58" spans="4:6" ht="13.5">
      <c r="D58" s="28"/>
      <c r="E58" s="93"/>
      <c r="F58" s="28"/>
    </row>
    <row r="59" ht="13.5">
      <c r="A59" s="27" t="s">
        <v>152</v>
      </c>
    </row>
    <row r="60" ht="13.5">
      <c r="A60" s="27" t="s">
        <v>150</v>
      </c>
    </row>
    <row r="62" spans="4:6" ht="13.5">
      <c r="D62" s="79">
        <f>D46-D51</f>
        <v>0</v>
      </c>
      <c r="F62" s="79">
        <f>F46-F51</f>
        <v>0</v>
      </c>
    </row>
  </sheetData>
  <sheetProtection/>
  <printOptions horizontalCentered="1"/>
  <pageMargins left="0.44" right="0.34" top="0.53" bottom="0.26" header="0.44" footer="0.2"/>
  <pageSetup fitToHeight="1" fitToWidth="1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 &amp; N KENANGA SDN BHD</dc:creator>
  <cp:keywords/>
  <dc:description/>
  <cp:lastModifiedBy>Carol</cp:lastModifiedBy>
  <cp:lastPrinted>2010-11-24T09:09:58Z</cp:lastPrinted>
  <dcterms:created xsi:type="dcterms:W3CDTF">2004-08-07T08:47:17Z</dcterms:created>
  <dcterms:modified xsi:type="dcterms:W3CDTF">2010-11-25T03:59:02Z</dcterms:modified>
  <cp:category/>
  <cp:version/>
  <cp:contentType/>
  <cp:contentStatus/>
</cp:coreProperties>
</file>